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lnyk\Desktop\Вик МП ОНПС 21-25_2021\"/>
    </mc:Choice>
  </mc:AlternateContent>
  <bookViews>
    <workbookView xWindow="0" yWindow="0" windowWidth="28800" windowHeight="12225"/>
  </bookViews>
  <sheets>
    <sheet name="Лист1" sheetId="1" r:id="rId1"/>
  </sheets>
  <definedNames>
    <definedName name="_xlnm.Print_Area" localSheetId="0">Лист1!$A$1:$K$87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J86" i="1"/>
  <c r="H86" i="1"/>
  <c r="E86" i="1"/>
  <c r="F86" i="1"/>
  <c r="G86" i="1"/>
  <c r="D86" i="1"/>
  <c r="C86" i="1"/>
  <c r="K82" i="1"/>
  <c r="K81" i="1"/>
  <c r="K86" i="1" l="1"/>
  <c r="N35" i="1"/>
  <c r="M66" i="1"/>
  <c r="C66" i="1" l="1"/>
  <c r="D70" i="1"/>
  <c r="E70" i="1"/>
  <c r="F70" i="1"/>
  <c r="G70" i="1"/>
  <c r="H70" i="1"/>
  <c r="J70" i="1"/>
  <c r="K70" i="1"/>
  <c r="C70" i="1"/>
  <c r="D77" i="1"/>
  <c r="E77" i="1"/>
  <c r="F77" i="1"/>
  <c r="G77" i="1"/>
  <c r="H77" i="1"/>
  <c r="H87" i="1" s="1"/>
  <c r="J77" i="1"/>
  <c r="K77" i="1"/>
  <c r="K87" i="1" s="1"/>
  <c r="C77" i="1"/>
  <c r="C71" i="1" l="1"/>
  <c r="J16" i="1"/>
  <c r="J87" i="1" s="1"/>
  <c r="D16" i="1"/>
  <c r="D87" i="1" s="1"/>
  <c r="E16" i="1"/>
  <c r="E87" i="1" s="1"/>
  <c r="F16" i="1"/>
  <c r="F87" i="1" s="1"/>
  <c r="G16" i="1"/>
  <c r="G87" i="1" s="1"/>
  <c r="C16" i="1"/>
</calcChain>
</file>

<file path=xl/sharedStrings.xml><?xml version="1.0" encoding="utf-8"?>
<sst xmlns="http://schemas.openxmlformats.org/spreadsheetml/2006/main" count="169" uniqueCount="106">
  <si>
    <t>додаток до листа</t>
  </si>
  <si>
    <t>тис. грн</t>
  </si>
  <si>
    <t>№        п/п</t>
  </si>
  <si>
    <t>Назва заходу</t>
  </si>
  <si>
    <t>Джерело фінансування</t>
  </si>
  <si>
    <t>Виконані роботи, придбане обладнання</t>
  </si>
  <si>
    <t>Використано</t>
  </si>
  <si>
    <t>Виконання, %</t>
  </si>
  <si>
    <t>Обласний фонд ОНПС</t>
  </si>
  <si>
    <t>Інші (вказати які та суму)</t>
  </si>
  <si>
    <t>Придбання обладнання (контейнерів) для збору побутових відходів на території сіл Добровляни та Колодіївки ІФ міської територіальної громади</t>
  </si>
  <si>
    <t>Придбання контейнерів для збору ТПВ в с.Радча</t>
  </si>
  <si>
    <t>загальний фонд бюджету МТГ</t>
  </si>
  <si>
    <t>Придбання посадкового матеріалу для озеленення міста</t>
  </si>
  <si>
    <t>Придбання обладнання (контейнерів) для збору побутових відходів на території села Микитинці</t>
  </si>
  <si>
    <t>придбано 980 шт контейнерів</t>
  </si>
  <si>
    <t>Придбання контейнерів для збору ТПВ в с. Черніїв</t>
  </si>
  <si>
    <t>придбано 10 контейнерів</t>
  </si>
  <si>
    <t>Придбання контейнерів для вивозу ТПВ для с.Угорники</t>
  </si>
  <si>
    <t>придбано 1043 контейнери</t>
  </si>
  <si>
    <t>Створення нових зелених насаджень (придбання та садіння дерев)</t>
  </si>
  <si>
    <t>Викорис-тано</t>
  </si>
  <si>
    <t xml:space="preserve">придбано 524 шт. контейнерів, укла-дено угоду на при-дбання 146 стійок  та 35040 мішків для роздільного сорту-вання сміття  </t>
  </si>
  <si>
    <t>Інформація про виконання "Програми охорони навколишнього природного середовища Івано-Франківської міської територіальної громади  на 2021-2025 роки" у 2021 році</t>
  </si>
  <si>
    <t>Департамент інфраструктури, житлової та комунальної політики</t>
  </si>
  <si>
    <t>Профінансовано за  звітний  період</t>
  </si>
  <si>
    <t xml:space="preserve">Виконані  роботи, придбане обладнання </t>
  </si>
  <si>
    <t>Обл.фонд ОПНС</t>
  </si>
  <si>
    <t>Кошти бюджету  розвитку</t>
  </si>
  <si>
    <t>Підпрограма 1. Охорона  і  раціональне використання водних ресурсів</t>
  </si>
  <si>
    <t>Влаштування камери переключення</t>
  </si>
  <si>
    <t>Реконструкція дворової  каналізаційної мережі на вул.Миколайчука 1-3 та вул.  Стуса 23,25 у м. Івано-Франківську</t>
  </si>
  <si>
    <t>власні кошти</t>
  </si>
  <si>
    <t>Влаштування каналізаційної мережі (47 м.п.) та благоустрою</t>
  </si>
  <si>
    <t>Реконструкція колектора каналізаційної мережі діам.500 мм на вул. Крайківського від вул.Промислової до вул.Гарбарської в м.Івано-Франківську</t>
  </si>
  <si>
    <t xml:space="preserve"> (75 м.п.) та благоустрою</t>
  </si>
  <si>
    <t xml:space="preserve">Реконструкція підстанції 35/06 кВ «Очисні споруди» станція аерації   с. Ямниця </t>
  </si>
  <si>
    <t>Влаштування благоустрою</t>
  </si>
  <si>
    <t>Придбання комбінованого каналопромивочного та мулосного автомобіля</t>
  </si>
  <si>
    <t>Придбано автомобіль</t>
  </si>
  <si>
    <t>Заміна насосного обладнання</t>
  </si>
  <si>
    <t xml:space="preserve"> власні кошти</t>
  </si>
  <si>
    <t>Проектні роботи</t>
  </si>
  <si>
    <t>2.Водопостачання</t>
  </si>
  <si>
    <t>Проектування та будівництво резервуарів чистої води на вул.Стуса, на вул.Целевича</t>
  </si>
  <si>
    <t xml:space="preserve">Реконструкція ділянки водопроводу на вул. Надрічна від «СТО «Фольксваген» до вул. Церковної  </t>
  </si>
  <si>
    <t>Реконструкція водопроводу на вул. Галицькій (на ділянці від ВНС-4 до контррезервуарів)</t>
  </si>
  <si>
    <t>1545,3 власні кошти</t>
  </si>
  <si>
    <t>250,36 власні кошти</t>
  </si>
  <si>
    <t>Реконструкція водопровідної мережі (35 м.п.)</t>
  </si>
  <si>
    <t xml:space="preserve">Реконструкція водопровідної мережі </t>
  </si>
  <si>
    <t>Модернізація системи автоматичного контролю подачі води (проєктні роботи)</t>
  </si>
  <si>
    <t>Технічне переоснащення системи  знезараження питної води на Черніївському комплексі водоочисних споруд</t>
  </si>
  <si>
    <t xml:space="preserve">Технічне переоснащення водопровідної насосної станції «Надрічна» </t>
  </si>
  <si>
    <t>Технічне переоснащення водопровідної насосної станції «Медична»</t>
  </si>
  <si>
    <t>Технічне переоснащення водопровідної насосної станції «Набережна,42»</t>
  </si>
  <si>
    <t>Підпрограма 4. Раціональне використання і зберігання відходів виробництва та побутових відходів</t>
  </si>
  <si>
    <t>Придбання насосного обладнання для заміни такого, що використало свої технічні можливості на комунальних каналізаційних системах міста</t>
  </si>
  <si>
    <t>КП "Івано-Франківськводоекотехпром"</t>
  </si>
  <si>
    <t>Нове будівництво колектора зовнішньої дощової каналізації з камерами переключення від вул. Надрічної  до вул.Промислової через вул. Крайківського до початку вул. Гарбарської</t>
  </si>
  <si>
    <t xml:space="preserve">загальний фонд бюджету МТГ </t>
  </si>
  <si>
    <t xml:space="preserve">                                                                                            1.Водовідведення</t>
  </si>
  <si>
    <t>№ з/п</t>
  </si>
  <si>
    <t>Технічне переоснащення каналізаційної насосної станції на вул. Тополиній</t>
  </si>
  <si>
    <t>Технічне переоснащення колектора скиду очищених стічних вод на ділянці між контактним резервуаром та випуском в р. Бистриця на КОС м.Івано-Франківська із влаштуванням системи обліку</t>
  </si>
  <si>
    <t xml:space="preserve">Технічне переоснащення каналізаційної насосної станції у с.Підпечери Тисменицького району Івано-Франківської області </t>
  </si>
  <si>
    <t>Фонд ОНПС МТГ</t>
  </si>
  <si>
    <t>Реконструкція во-допровідної мережі  (185 м.п.)</t>
  </si>
  <si>
    <t>Технічне переоснащення каналізаційної насосної станції  на вул. Тисменицькій</t>
  </si>
  <si>
    <t>Реконструкція електричної підстанції 10 кВ на Черні-ївському комплексі водоочисних споруд  в с. Черніїв</t>
  </si>
  <si>
    <t>Заміна електро-обладнання</t>
  </si>
  <si>
    <t>Реконструкція водопроводу дм. 315мм на  вул. Крайківського</t>
  </si>
  <si>
    <t>Реконструкція водопроводу діам.315 мм на  вул. Ціолковського</t>
  </si>
  <si>
    <t>Скориго-ваний  план   на рік</t>
  </si>
  <si>
    <t>Заміна водопровід-ної мережі (162 м.п.)</t>
  </si>
  <si>
    <t>Придбання уста-новки по знезара-женню питної води</t>
  </si>
  <si>
    <t>Влаштування кана-лізаційної мережі</t>
  </si>
  <si>
    <t>Придбано насосний агрегат для каналі-заційних очисних споруд м.Івано-Франківська</t>
  </si>
  <si>
    <t>Будівництво каналізаційної мережі в с. Угорники Івано-Франківської МТГ. (Нове будівництво)</t>
  </si>
  <si>
    <t>Будівництво каналізаційних мереж в с. Хриплин ІФ МТГ</t>
  </si>
  <si>
    <t>Будівництво каналізаційного колектора до мікрорайону садибної забудови «Каскад-2» в с. Вовчинець ІФ МТГ</t>
  </si>
  <si>
    <t>Нове будівництво роздільної каналізаційної мережі по вул. Шкільна та Гаврилюка в с. Чукалівка ІФ МТГ</t>
  </si>
  <si>
    <t>Виконан-ня, %</t>
  </si>
  <si>
    <t>Управління капітального будівництва</t>
  </si>
  <si>
    <t>Бюджет розвитку</t>
  </si>
  <si>
    <t>Всього за підпрограмою 4</t>
  </si>
  <si>
    <t>Всього КП "Івано-Франківськводоекотехпром"</t>
  </si>
  <si>
    <t>Всього за підпрограмою 1</t>
  </si>
  <si>
    <t>КП "Центр розвитку міста та рекреації"</t>
  </si>
  <si>
    <t>Зрізання дерев, обрізання гілок та корчування пнів на всіх обєктах обслуговування</t>
  </si>
  <si>
    <t>Закупівля та висаджування посадкового матеріалу</t>
  </si>
  <si>
    <t>Всього КП "Центр розвитку міста та рекреації"</t>
  </si>
  <si>
    <t>Разом за Програмою охорони навколишнього природного середовища Івано-Франківської міської територіальної громади  на 2021-2025 роки</t>
  </si>
  <si>
    <t>Всього Департамент інфраструктури, житлової та комунальної політики</t>
  </si>
  <si>
    <t>Частково виконані будівельні роботи</t>
  </si>
  <si>
    <t>Виконано будівель-ні роботи</t>
  </si>
  <si>
    <t>Частково виконано роботи із зрізання дерев, обрізання гілок та корчування пнів</t>
  </si>
  <si>
    <t>Придбано і висад-жено посадковий матеріал</t>
  </si>
  <si>
    <t>власні кошти підприємства</t>
  </si>
  <si>
    <t>кошти меценатів</t>
  </si>
  <si>
    <t>Бюджет  розвитку</t>
  </si>
  <si>
    <t>Скоригова-ний план на рік</t>
  </si>
  <si>
    <t>Фонд ОПНС МТГ</t>
  </si>
  <si>
    <t>Профінан-совано за 2021р.</t>
  </si>
  <si>
    <t>Скоригова-ний  план   на рік</t>
  </si>
  <si>
    <t>Всього Управління капітального будівництва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</si>
</sst>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4" xfId="0" applyNumberFormat="1" applyFont="1" applyBorder="1" applyAlignment="1">
      <alignment horizontal="right" vertical="center" wrapText="1" indent="1"/>
    </xf>
    <xf numFmtId="0" fontId="2" fillId="0" borderId="4" xfId="0" applyFont="1" applyBorder="1" applyAlignment="1">
      <alignment horizontal="right" vertical="center" wrapText="1" indent="1"/>
    </xf>
    <xf numFmtId="164" fontId="2" fillId="0" borderId="4" xfId="0" applyNumberFormat="1" applyFont="1" applyBorder="1" applyAlignment="1">
      <alignment horizontal="right" vertical="center" wrapText="1" indent="1"/>
    </xf>
    <xf numFmtId="0" fontId="1" fillId="0" borderId="4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 indent="1"/>
    </xf>
    <xf numFmtId="2" fontId="1" fillId="0" borderId="4" xfId="0" applyNumberFormat="1" applyFont="1" applyBorder="1" applyAlignment="1">
      <alignment horizontal="right" vertical="center" wrapText="1" indent="1"/>
    </xf>
    <xf numFmtId="1" fontId="1" fillId="0" borderId="4" xfId="0" applyNumberFormat="1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 indent="1"/>
    </xf>
    <xf numFmtId="2" fontId="1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 indent="1"/>
    </xf>
    <xf numFmtId="1" fontId="1" fillId="0" borderId="1" xfId="0" applyNumberFormat="1" applyFont="1" applyBorder="1" applyAlignment="1">
      <alignment horizontal="right" vertical="center" wrapText="1" indent="1"/>
    </xf>
    <xf numFmtId="2" fontId="2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right" vertical="center" wrapText="1" inden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right" vertical="center" wrapText="1" indent="1"/>
    </xf>
    <xf numFmtId="2" fontId="2" fillId="0" borderId="3" xfId="0" applyNumberFormat="1" applyFont="1" applyBorder="1" applyAlignment="1">
      <alignment horizontal="righ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right" vertical="center" wrapText="1" inden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 inden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 indent="1"/>
    </xf>
    <xf numFmtId="2" fontId="1" fillId="0" borderId="3" xfId="0" applyNumberFormat="1" applyFont="1" applyBorder="1" applyAlignment="1">
      <alignment horizontal="righ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 indent="1"/>
    </xf>
    <xf numFmtId="2" fontId="1" fillId="0" borderId="11" xfId="0" applyNumberFormat="1" applyFont="1" applyBorder="1" applyAlignment="1">
      <alignment horizontal="right" vertical="center" wrapText="1" indent="1"/>
    </xf>
    <xf numFmtId="1" fontId="1" fillId="0" borderId="11" xfId="0" applyNumberFormat="1" applyFont="1" applyBorder="1" applyAlignment="1">
      <alignment horizontal="right" vertical="center" wrapText="1" indent="1"/>
    </xf>
    <xf numFmtId="1" fontId="1" fillId="0" borderId="3" xfId="0" applyNumberFormat="1" applyFont="1" applyBorder="1" applyAlignment="1">
      <alignment horizontal="right" vertical="center" wrapText="1" indent="1"/>
    </xf>
    <xf numFmtId="1" fontId="2" fillId="0" borderId="4" xfId="0" applyNumberFormat="1" applyFont="1" applyBorder="1" applyAlignment="1">
      <alignment horizontal="righ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view="pageBreakPreview" zoomScaleNormal="100" zoomScaleSheetLayoutView="100" workbookViewId="0">
      <selection activeCell="A2" sqref="A2:K2"/>
    </sheetView>
  </sheetViews>
  <sheetFormatPr defaultRowHeight="15.75" x14ac:dyDescent="0.2"/>
  <cols>
    <col min="1" max="1" width="3.85546875" style="14" customWidth="1"/>
    <col min="2" max="2" width="54.28515625" style="1" customWidth="1"/>
    <col min="3" max="3" width="12.7109375" style="1" customWidth="1"/>
    <col min="4" max="4" width="12.140625" style="1" customWidth="1"/>
    <col min="5" max="5" width="12.5703125" style="1" customWidth="1"/>
    <col min="6" max="6" width="12.7109375" style="1" customWidth="1"/>
    <col min="7" max="7" width="10.42578125" style="1" customWidth="1"/>
    <col min="8" max="8" width="15" style="1" customWidth="1"/>
    <col min="9" max="9" width="20.5703125" style="1" customWidth="1"/>
    <col min="10" max="10" width="13.7109375" style="1" customWidth="1"/>
    <col min="11" max="11" width="10.42578125" style="1" customWidth="1"/>
    <col min="12" max="12" width="9.140625" style="1"/>
    <col min="13" max="13" width="9.5703125" style="1" bestFit="1" customWidth="1"/>
    <col min="14" max="16384" width="9.140625" style="1"/>
  </cols>
  <sheetData>
    <row r="1" spans="1:15" x14ac:dyDescent="0.2">
      <c r="H1" s="64" t="s">
        <v>0</v>
      </c>
      <c r="I1" s="64"/>
      <c r="J1" s="64"/>
      <c r="K1" s="64"/>
    </row>
    <row r="2" spans="1:15" ht="30.75" customHeight="1" x14ac:dyDescent="0.2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2"/>
      <c r="M2" s="2"/>
      <c r="N2" s="2"/>
      <c r="O2" s="2"/>
    </row>
    <row r="3" spans="1:15" ht="16.5" customHeight="1" x14ac:dyDescent="0.2">
      <c r="B3" s="65"/>
      <c r="C3" s="65"/>
      <c r="D3" s="65"/>
      <c r="E3" s="65"/>
      <c r="F3" s="65"/>
      <c r="G3" s="65"/>
      <c r="H3" s="65"/>
      <c r="I3" s="65"/>
      <c r="J3" s="14"/>
      <c r="K3" s="1" t="s">
        <v>1</v>
      </c>
      <c r="L3" s="14"/>
      <c r="M3" s="14"/>
      <c r="N3" s="14"/>
      <c r="O3" s="14"/>
    </row>
    <row r="4" spans="1:15" ht="6" customHeight="1" x14ac:dyDescent="0.2"/>
    <row r="5" spans="1:15" ht="19.5" customHeight="1" x14ac:dyDescent="0.2">
      <c r="A5" s="41" t="s">
        <v>2</v>
      </c>
      <c r="B5" s="41" t="s">
        <v>3</v>
      </c>
      <c r="C5" s="41" t="s">
        <v>101</v>
      </c>
      <c r="D5" s="41" t="s">
        <v>103</v>
      </c>
      <c r="E5" s="50" t="s">
        <v>4</v>
      </c>
      <c r="F5" s="51"/>
      <c r="G5" s="51"/>
      <c r="H5" s="52"/>
      <c r="I5" s="41" t="s">
        <v>5</v>
      </c>
      <c r="J5" s="41" t="s">
        <v>21</v>
      </c>
      <c r="K5" s="41" t="s">
        <v>7</v>
      </c>
    </row>
    <row r="6" spans="1:15" ht="34.5" customHeight="1" x14ac:dyDescent="0.2">
      <c r="A6" s="42"/>
      <c r="B6" s="42"/>
      <c r="C6" s="42"/>
      <c r="D6" s="42"/>
      <c r="E6" s="12" t="s">
        <v>8</v>
      </c>
      <c r="F6" s="12" t="s">
        <v>66</v>
      </c>
      <c r="G6" s="12" t="s">
        <v>84</v>
      </c>
      <c r="H6" s="12" t="s">
        <v>9</v>
      </c>
      <c r="I6" s="42"/>
      <c r="J6" s="42"/>
      <c r="K6" s="42"/>
    </row>
    <row r="7" spans="1:15" ht="18.75" customHeight="1" x14ac:dyDescent="0.2">
      <c r="A7" s="61" t="s">
        <v>24</v>
      </c>
      <c r="B7" s="45"/>
      <c r="C7" s="45"/>
      <c r="D7" s="45"/>
      <c r="E7" s="45"/>
      <c r="F7" s="45"/>
      <c r="G7" s="45"/>
      <c r="H7" s="45"/>
      <c r="I7" s="45"/>
      <c r="J7" s="45"/>
      <c r="K7" s="46"/>
    </row>
    <row r="8" spans="1:15" ht="21" customHeight="1" x14ac:dyDescent="0.2">
      <c r="A8" s="43">
        <v>1</v>
      </c>
      <c r="B8" s="43" t="s">
        <v>10</v>
      </c>
      <c r="C8" s="79">
        <v>740.8</v>
      </c>
      <c r="D8" s="79">
        <v>423.7</v>
      </c>
      <c r="E8" s="56">
        <v>423.7</v>
      </c>
      <c r="F8" s="80"/>
      <c r="G8" s="71"/>
      <c r="H8" s="13">
        <v>317.10000000000002</v>
      </c>
      <c r="I8" s="55" t="s">
        <v>22</v>
      </c>
      <c r="J8" s="56">
        <v>423.7</v>
      </c>
      <c r="K8" s="56">
        <v>57.2</v>
      </c>
    </row>
    <row r="9" spans="1:15" ht="85.5" customHeight="1" x14ac:dyDescent="0.2">
      <c r="A9" s="43"/>
      <c r="B9" s="43"/>
      <c r="C9" s="79"/>
      <c r="D9" s="79"/>
      <c r="E9" s="56"/>
      <c r="F9" s="80"/>
      <c r="G9" s="71"/>
      <c r="H9" s="6" t="s">
        <v>60</v>
      </c>
      <c r="I9" s="55"/>
      <c r="J9" s="56"/>
      <c r="K9" s="56"/>
    </row>
    <row r="10" spans="1:15" ht="29.25" customHeight="1" x14ac:dyDescent="0.2">
      <c r="A10" s="11">
        <v>2</v>
      </c>
      <c r="B10" s="10" t="s">
        <v>11</v>
      </c>
      <c r="C10" s="33">
        <v>1</v>
      </c>
      <c r="D10" s="33"/>
      <c r="E10" s="38"/>
      <c r="F10" s="33"/>
      <c r="G10" s="13"/>
      <c r="H10" s="6" t="s">
        <v>12</v>
      </c>
      <c r="I10" s="6"/>
      <c r="J10" s="33"/>
      <c r="K10" s="33"/>
    </row>
    <row r="11" spans="1:15" ht="30.75" customHeight="1" x14ac:dyDescent="0.2">
      <c r="A11" s="11">
        <v>3</v>
      </c>
      <c r="B11" s="10" t="s">
        <v>13</v>
      </c>
      <c r="C11" s="33">
        <v>77.91</v>
      </c>
      <c r="D11" s="33">
        <v>77.91</v>
      </c>
      <c r="E11" s="38"/>
      <c r="F11" s="33"/>
      <c r="G11" s="13"/>
      <c r="H11" s="6" t="s">
        <v>12</v>
      </c>
      <c r="I11" s="6"/>
      <c r="J11" s="33">
        <v>77.91</v>
      </c>
      <c r="K11" s="33">
        <v>100</v>
      </c>
    </row>
    <row r="12" spans="1:15" ht="45.75" customHeight="1" x14ac:dyDescent="0.2">
      <c r="A12" s="11">
        <v>4</v>
      </c>
      <c r="B12" s="10" t="s">
        <v>14</v>
      </c>
      <c r="C12" s="33">
        <v>591</v>
      </c>
      <c r="D12" s="33">
        <v>549.99099999999999</v>
      </c>
      <c r="E12" s="38"/>
      <c r="F12" s="33"/>
      <c r="G12" s="13"/>
      <c r="H12" s="6" t="s">
        <v>12</v>
      </c>
      <c r="I12" s="6" t="s">
        <v>15</v>
      </c>
      <c r="J12" s="33">
        <v>549.99099999999999</v>
      </c>
      <c r="K12" s="33">
        <v>100</v>
      </c>
    </row>
    <row r="13" spans="1:15" ht="31.5" customHeight="1" x14ac:dyDescent="0.2">
      <c r="A13" s="11">
        <v>5</v>
      </c>
      <c r="B13" s="10" t="s">
        <v>16</v>
      </c>
      <c r="C13" s="33">
        <v>49</v>
      </c>
      <c r="D13" s="33">
        <v>40</v>
      </c>
      <c r="E13" s="38"/>
      <c r="F13" s="33"/>
      <c r="G13" s="3"/>
      <c r="H13" s="6" t="s">
        <v>12</v>
      </c>
      <c r="I13" s="7" t="s">
        <v>17</v>
      </c>
      <c r="J13" s="33">
        <v>40</v>
      </c>
      <c r="K13" s="33">
        <v>100</v>
      </c>
    </row>
    <row r="14" spans="1:15" ht="31.5" customHeight="1" x14ac:dyDescent="0.2">
      <c r="A14" s="11">
        <v>6</v>
      </c>
      <c r="B14" s="10" t="s">
        <v>18</v>
      </c>
      <c r="C14" s="33">
        <v>614.28599999999994</v>
      </c>
      <c r="D14" s="33">
        <v>614.28499999999997</v>
      </c>
      <c r="E14" s="33"/>
      <c r="F14" s="33"/>
      <c r="G14" s="13"/>
      <c r="H14" s="6" t="s">
        <v>12</v>
      </c>
      <c r="I14" s="6" t="s">
        <v>19</v>
      </c>
      <c r="J14" s="33">
        <v>614.28499999999997</v>
      </c>
      <c r="K14" s="33">
        <v>100</v>
      </c>
    </row>
    <row r="15" spans="1:15" ht="28.5" customHeight="1" x14ac:dyDescent="0.2">
      <c r="A15" s="11">
        <v>7</v>
      </c>
      <c r="B15" s="10" t="s">
        <v>20</v>
      </c>
      <c r="C15" s="33">
        <v>130</v>
      </c>
      <c r="D15" s="33">
        <v>129.80000000000001</v>
      </c>
      <c r="E15" s="33"/>
      <c r="F15" s="33">
        <v>129.80000000000001</v>
      </c>
      <c r="G15" s="13"/>
      <c r="H15" s="6"/>
      <c r="I15" s="6"/>
      <c r="J15" s="33">
        <v>129.80000000000001</v>
      </c>
      <c r="K15" s="33">
        <v>100</v>
      </c>
    </row>
    <row r="16" spans="1:15" ht="31.5" x14ac:dyDescent="0.2">
      <c r="A16" s="11"/>
      <c r="B16" s="8" t="s">
        <v>93</v>
      </c>
      <c r="C16" s="38">
        <f>SUM(C8:C15)</f>
        <v>2203.9960000000001</v>
      </c>
      <c r="D16" s="38">
        <f>SUM(D8:D15)</f>
        <v>1835.6859999999999</v>
      </c>
      <c r="E16" s="38">
        <f>SUM(E8:E15)</f>
        <v>423.7</v>
      </c>
      <c r="F16" s="38">
        <f t="shared" ref="F16:G16" si="0">SUM(F9:F15)</f>
        <v>129.80000000000001</v>
      </c>
      <c r="G16" s="4">
        <f t="shared" si="0"/>
        <v>0</v>
      </c>
      <c r="H16" s="9"/>
      <c r="I16" s="9"/>
      <c r="J16" s="38">
        <f>SUM(J8:J15)</f>
        <v>1835.6859999999999</v>
      </c>
      <c r="K16" s="38"/>
    </row>
    <row r="17" spans="1:11" x14ac:dyDescent="0.2">
      <c r="A17" s="40" t="s">
        <v>58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6.5" customHeight="1" x14ac:dyDescent="0.2">
      <c r="A18" s="41" t="s">
        <v>62</v>
      </c>
      <c r="B18" s="44" t="s">
        <v>3</v>
      </c>
      <c r="C18" s="41" t="s">
        <v>104</v>
      </c>
      <c r="D18" s="41" t="s">
        <v>103</v>
      </c>
      <c r="E18" s="43" t="s">
        <v>4</v>
      </c>
      <c r="F18" s="43"/>
      <c r="G18" s="43"/>
      <c r="H18" s="43"/>
      <c r="I18" s="44" t="s">
        <v>26</v>
      </c>
      <c r="J18" s="44" t="s">
        <v>6</v>
      </c>
      <c r="K18" s="41" t="s">
        <v>7</v>
      </c>
    </row>
    <row r="19" spans="1:11" ht="36" customHeight="1" x14ac:dyDescent="0.2">
      <c r="A19" s="42"/>
      <c r="B19" s="44"/>
      <c r="C19" s="42"/>
      <c r="D19" s="42"/>
      <c r="E19" s="11" t="s">
        <v>27</v>
      </c>
      <c r="F19" s="11" t="s">
        <v>102</v>
      </c>
      <c r="G19" s="11" t="s">
        <v>100</v>
      </c>
      <c r="H19" s="11" t="s">
        <v>9</v>
      </c>
      <c r="I19" s="44"/>
      <c r="J19" s="44"/>
      <c r="K19" s="42"/>
    </row>
    <row r="20" spans="1:11" x14ac:dyDescent="0.2">
      <c r="A20" s="11"/>
      <c r="B20" s="71" t="s">
        <v>29</v>
      </c>
      <c r="C20" s="71"/>
      <c r="D20" s="71"/>
      <c r="E20" s="71"/>
      <c r="F20" s="71"/>
      <c r="G20" s="71"/>
      <c r="H20" s="71"/>
      <c r="I20" s="71"/>
      <c r="J20" s="71"/>
      <c r="K20" s="71"/>
    </row>
    <row r="21" spans="1:11" x14ac:dyDescent="0.2">
      <c r="A21" s="11"/>
      <c r="B21" s="44" t="s">
        <v>61</v>
      </c>
      <c r="C21" s="44"/>
      <c r="D21" s="44"/>
      <c r="E21" s="44"/>
      <c r="F21" s="44"/>
      <c r="G21" s="44"/>
      <c r="H21" s="44"/>
      <c r="I21" s="44"/>
      <c r="J21" s="44"/>
      <c r="K21" s="44"/>
    </row>
    <row r="22" spans="1:11" ht="63" x14ac:dyDescent="0.2">
      <c r="A22" s="11"/>
      <c r="B22" s="10" t="s">
        <v>59</v>
      </c>
      <c r="C22" s="21">
        <v>1050</v>
      </c>
      <c r="D22" s="21">
        <v>1050</v>
      </c>
      <c r="E22" s="21">
        <v>1050</v>
      </c>
      <c r="F22" s="10"/>
      <c r="G22" s="10"/>
      <c r="H22" s="10"/>
      <c r="I22" s="10" t="s">
        <v>30</v>
      </c>
      <c r="J22" s="21">
        <v>1050</v>
      </c>
      <c r="K22" s="21">
        <v>100</v>
      </c>
    </row>
    <row r="23" spans="1:11" ht="20.25" customHeight="1" x14ac:dyDescent="0.2">
      <c r="A23" s="41"/>
      <c r="B23" s="43" t="s">
        <v>3</v>
      </c>
      <c r="C23" s="43" t="s">
        <v>104</v>
      </c>
      <c r="D23" s="41"/>
      <c r="E23" s="43" t="s">
        <v>4</v>
      </c>
      <c r="F23" s="43"/>
      <c r="G23" s="43"/>
      <c r="H23" s="43"/>
      <c r="I23" s="44" t="s">
        <v>26</v>
      </c>
      <c r="J23" s="44" t="s">
        <v>6</v>
      </c>
      <c r="K23" s="41" t="s">
        <v>82</v>
      </c>
    </row>
    <row r="24" spans="1:11" ht="33.75" customHeight="1" x14ac:dyDescent="0.2">
      <c r="A24" s="42"/>
      <c r="B24" s="43"/>
      <c r="C24" s="43"/>
      <c r="D24" s="42"/>
      <c r="E24" s="16" t="s">
        <v>27</v>
      </c>
      <c r="F24" s="16" t="s">
        <v>102</v>
      </c>
      <c r="G24" s="16" t="s">
        <v>100</v>
      </c>
      <c r="H24" s="16" t="s">
        <v>9</v>
      </c>
      <c r="I24" s="44"/>
      <c r="J24" s="44"/>
      <c r="K24" s="42"/>
    </row>
    <row r="25" spans="1:11" ht="45" customHeight="1" x14ac:dyDescent="0.2">
      <c r="A25" s="41"/>
      <c r="B25" s="63" t="s">
        <v>31</v>
      </c>
      <c r="C25" s="56">
        <v>602.19100000000003</v>
      </c>
      <c r="D25" s="67">
        <v>602.19100000000003</v>
      </c>
      <c r="E25" s="56">
        <v>602.19100000000003</v>
      </c>
      <c r="F25" s="44"/>
      <c r="G25" s="44"/>
      <c r="H25" s="10">
        <v>602.19100000000003</v>
      </c>
      <c r="I25" s="44" t="s">
        <v>33</v>
      </c>
      <c r="J25" s="62">
        <v>602.19100000000003</v>
      </c>
      <c r="K25" s="56">
        <v>100</v>
      </c>
    </row>
    <row r="26" spans="1:11" x14ac:dyDescent="0.2">
      <c r="A26" s="42"/>
      <c r="B26" s="63"/>
      <c r="C26" s="56"/>
      <c r="D26" s="68"/>
      <c r="E26" s="56"/>
      <c r="F26" s="44"/>
      <c r="G26" s="44"/>
      <c r="H26" s="10" t="s">
        <v>32</v>
      </c>
      <c r="I26" s="44"/>
      <c r="J26" s="62"/>
      <c r="K26" s="56"/>
    </row>
    <row r="27" spans="1:11" ht="31.5" x14ac:dyDescent="0.2">
      <c r="A27" s="41"/>
      <c r="B27" s="55" t="s">
        <v>34</v>
      </c>
      <c r="C27" s="56">
        <v>100.38</v>
      </c>
      <c r="D27" s="67">
        <v>100.38</v>
      </c>
      <c r="E27" s="56">
        <v>100.38</v>
      </c>
      <c r="F27" s="44"/>
      <c r="G27" s="44"/>
      <c r="H27" s="10">
        <v>100.38</v>
      </c>
      <c r="I27" s="10" t="s">
        <v>76</v>
      </c>
      <c r="J27" s="62">
        <v>100.38</v>
      </c>
      <c r="K27" s="56">
        <v>100</v>
      </c>
    </row>
    <row r="28" spans="1:11" ht="33" customHeight="1" x14ac:dyDescent="0.2">
      <c r="A28" s="42"/>
      <c r="B28" s="55"/>
      <c r="C28" s="56"/>
      <c r="D28" s="68"/>
      <c r="E28" s="56"/>
      <c r="F28" s="44"/>
      <c r="G28" s="44"/>
      <c r="H28" s="10" t="s">
        <v>32</v>
      </c>
      <c r="I28" s="10" t="s">
        <v>35</v>
      </c>
      <c r="J28" s="62"/>
      <c r="K28" s="56"/>
    </row>
    <row r="29" spans="1:11" ht="43.5" customHeight="1" x14ac:dyDescent="0.2">
      <c r="A29" s="41"/>
      <c r="B29" s="72" t="s">
        <v>36</v>
      </c>
      <c r="C29" s="56">
        <v>403.95</v>
      </c>
      <c r="D29" s="67">
        <v>403.95</v>
      </c>
      <c r="E29" s="56">
        <v>403.95</v>
      </c>
      <c r="F29" s="44"/>
      <c r="G29" s="44"/>
      <c r="H29" s="10">
        <v>403.95</v>
      </c>
      <c r="I29" s="44" t="s">
        <v>37</v>
      </c>
      <c r="J29" s="62">
        <v>403.95</v>
      </c>
      <c r="K29" s="56">
        <v>100</v>
      </c>
    </row>
    <row r="30" spans="1:11" x14ac:dyDescent="0.2">
      <c r="A30" s="42"/>
      <c r="B30" s="72"/>
      <c r="C30" s="56"/>
      <c r="D30" s="68"/>
      <c r="E30" s="56"/>
      <c r="F30" s="44"/>
      <c r="G30" s="44"/>
      <c r="H30" s="10" t="s">
        <v>41</v>
      </c>
      <c r="I30" s="44"/>
      <c r="J30" s="62"/>
      <c r="K30" s="56"/>
    </row>
    <row r="31" spans="1:11" ht="31.5" x14ac:dyDescent="0.2">
      <c r="A31" s="41"/>
      <c r="B31" s="69" t="s">
        <v>38</v>
      </c>
      <c r="C31" s="67">
        <v>1483.5</v>
      </c>
      <c r="D31" s="67">
        <v>1483.5</v>
      </c>
      <c r="E31" s="67">
        <v>1483.5</v>
      </c>
      <c r="F31" s="41"/>
      <c r="G31" s="41"/>
      <c r="H31" s="10">
        <v>1483.5</v>
      </c>
      <c r="I31" s="10" t="s">
        <v>39</v>
      </c>
      <c r="J31" s="67">
        <v>1483.5</v>
      </c>
      <c r="K31" s="56">
        <v>100</v>
      </c>
    </row>
    <row r="32" spans="1:11" x14ac:dyDescent="0.2">
      <c r="A32" s="42"/>
      <c r="B32" s="70"/>
      <c r="C32" s="68"/>
      <c r="D32" s="68"/>
      <c r="E32" s="68"/>
      <c r="F32" s="42"/>
      <c r="G32" s="42"/>
      <c r="H32" s="10" t="s">
        <v>41</v>
      </c>
      <c r="I32" s="10"/>
      <c r="J32" s="68"/>
      <c r="K32" s="56"/>
    </row>
    <row r="33" spans="1:14" ht="18.75" customHeight="1" x14ac:dyDescent="0.2">
      <c r="A33" s="41"/>
      <c r="B33" s="69" t="s">
        <v>63</v>
      </c>
      <c r="C33" s="56">
        <v>249.37</v>
      </c>
      <c r="D33" s="67">
        <v>249.37</v>
      </c>
      <c r="E33" s="56">
        <v>249.37</v>
      </c>
      <c r="F33" s="44"/>
      <c r="G33" s="44"/>
      <c r="H33" s="10">
        <v>249.37</v>
      </c>
      <c r="I33" s="44" t="s">
        <v>40</v>
      </c>
      <c r="J33" s="62">
        <v>249.37</v>
      </c>
      <c r="K33" s="56">
        <v>100</v>
      </c>
    </row>
    <row r="34" spans="1:14" x14ac:dyDescent="0.2">
      <c r="A34" s="42"/>
      <c r="B34" s="70"/>
      <c r="C34" s="56"/>
      <c r="D34" s="68"/>
      <c r="E34" s="56"/>
      <c r="F34" s="44"/>
      <c r="G34" s="44"/>
      <c r="H34" s="10" t="s">
        <v>41</v>
      </c>
      <c r="I34" s="44"/>
      <c r="J34" s="62"/>
      <c r="K34" s="56"/>
    </row>
    <row r="35" spans="1:14" ht="18" customHeight="1" x14ac:dyDescent="0.2">
      <c r="A35" s="41"/>
      <c r="B35" s="53" t="s">
        <v>65</v>
      </c>
      <c r="C35" s="56">
        <v>144.5</v>
      </c>
      <c r="D35" s="67">
        <v>144.5</v>
      </c>
      <c r="E35" s="56">
        <v>144.5</v>
      </c>
      <c r="F35" s="44"/>
      <c r="G35" s="44"/>
      <c r="H35" s="10">
        <v>144.5</v>
      </c>
      <c r="I35" s="44" t="s">
        <v>40</v>
      </c>
      <c r="J35" s="62">
        <v>144.5</v>
      </c>
      <c r="K35" s="56">
        <v>100</v>
      </c>
      <c r="M35" s="37"/>
      <c r="N35" s="37">
        <f>SUM(C22:C36,C37:C40)</f>
        <v>4574.2909999999993</v>
      </c>
    </row>
    <row r="36" spans="1:14" ht="27.75" customHeight="1" x14ac:dyDescent="0.2">
      <c r="A36" s="42"/>
      <c r="B36" s="54"/>
      <c r="C36" s="56"/>
      <c r="D36" s="68"/>
      <c r="E36" s="56"/>
      <c r="F36" s="44"/>
      <c r="G36" s="44"/>
      <c r="H36" s="10" t="s">
        <v>41</v>
      </c>
      <c r="I36" s="44"/>
      <c r="J36" s="62"/>
      <c r="K36" s="56"/>
    </row>
    <row r="37" spans="1:14" ht="21.75" customHeight="1" x14ac:dyDescent="0.2">
      <c r="A37" s="41"/>
      <c r="B37" s="73" t="s">
        <v>68</v>
      </c>
      <c r="C37" s="62">
        <v>144.5</v>
      </c>
      <c r="D37" s="57">
        <v>144.5</v>
      </c>
      <c r="E37" s="44"/>
      <c r="F37" s="44"/>
      <c r="G37" s="44"/>
      <c r="H37" s="10">
        <v>144.5</v>
      </c>
      <c r="I37" s="44" t="s">
        <v>40</v>
      </c>
      <c r="J37" s="62">
        <v>144.5</v>
      </c>
      <c r="K37" s="57">
        <v>100</v>
      </c>
    </row>
    <row r="38" spans="1:14" x14ac:dyDescent="0.2">
      <c r="A38" s="42"/>
      <c r="B38" s="74"/>
      <c r="C38" s="62"/>
      <c r="D38" s="58"/>
      <c r="E38" s="44"/>
      <c r="F38" s="44"/>
      <c r="G38" s="44"/>
      <c r="H38" s="10" t="s">
        <v>32</v>
      </c>
      <c r="I38" s="44"/>
      <c r="J38" s="62"/>
      <c r="K38" s="58"/>
    </row>
    <row r="39" spans="1:14" ht="46.5" customHeight="1" x14ac:dyDescent="0.2">
      <c r="A39" s="41"/>
      <c r="B39" s="53" t="s">
        <v>64</v>
      </c>
      <c r="C39" s="62">
        <v>395.9</v>
      </c>
      <c r="D39" s="57">
        <v>395.9</v>
      </c>
      <c r="E39" s="44"/>
      <c r="F39" s="44"/>
      <c r="G39" s="44"/>
      <c r="H39" s="10">
        <v>395.9</v>
      </c>
      <c r="I39" s="44" t="s">
        <v>42</v>
      </c>
      <c r="J39" s="62">
        <v>395.9</v>
      </c>
      <c r="K39" s="62">
        <v>100</v>
      </c>
      <c r="M39" s="37"/>
    </row>
    <row r="40" spans="1:14" x14ac:dyDescent="0.2">
      <c r="A40" s="42"/>
      <c r="B40" s="54"/>
      <c r="C40" s="62"/>
      <c r="D40" s="58"/>
      <c r="E40" s="44"/>
      <c r="F40" s="44"/>
      <c r="G40" s="44"/>
      <c r="H40" s="10" t="s">
        <v>41</v>
      </c>
      <c r="I40" s="44"/>
      <c r="J40" s="62"/>
      <c r="K40" s="62"/>
    </row>
    <row r="41" spans="1:14" x14ac:dyDescent="0.2">
      <c r="A41" s="11"/>
      <c r="B41" s="43" t="s">
        <v>43</v>
      </c>
      <c r="C41" s="43"/>
      <c r="D41" s="43"/>
      <c r="E41" s="43"/>
      <c r="F41" s="43"/>
      <c r="G41" s="43"/>
      <c r="H41" s="43"/>
      <c r="I41" s="43"/>
      <c r="J41" s="43"/>
      <c r="K41" s="43"/>
    </row>
    <row r="42" spans="1:14" x14ac:dyDescent="0.2">
      <c r="A42" s="41"/>
      <c r="B42" s="75" t="s">
        <v>44</v>
      </c>
      <c r="C42" s="57">
        <v>168.58</v>
      </c>
      <c r="D42" s="57">
        <v>168.58</v>
      </c>
      <c r="E42" s="41"/>
      <c r="F42" s="41"/>
      <c r="G42" s="41"/>
      <c r="H42" s="10">
        <v>168.58</v>
      </c>
      <c r="I42" s="75" t="s">
        <v>42</v>
      </c>
      <c r="J42" s="57">
        <v>168.58</v>
      </c>
      <c r="K42" s="57">
        <v>100</v>
      </c>
    </row>
    <row r="43" spans="1:14" x14ac:dyDescent="0.2">
      <c r="A43" s="42"/>
      <c r="B43" s="76"/>
      <c r="C43" s="58"/>
      <c r="D43" s="58"/>
      <c r="E43" s="42"/>
      <c r="F43" s="42"/>
      <c r="G43" s="42"/>
      <c r="H43" s="10" t="s">
        <v>41</v>
      </c>
      <c r="I43" s="76"/>
      <c r="J43" s="58"/>
      <c r="K43" s="58"/>
    </row>
    <row r="44" spans="1:14" ht="24" customHeight="1" x14ac:dyDescent="0.2">
      <c r="A44" s="41"/>
      <c r="B44" s="44" t="s">
        <v>45</v>
      </c>
      <c r="C44" s="62">
        <v>1955.02</v>
      </c>
      <c r="D44" s="57">
        <v>1955.02</v>
      </c>
      <c r="E44" s="44"/>
      <c r="F44" s="44"/>
      <c r="G44" s="44"/>
      <c r="H44" s="10">
        <v>1955.02</v>
      </c>
      <c r="I44" s="75" t="s">
        <v>74</v>
      </c>
      <c r="J44" s="62">
        <v>1955.02</v>
      </c>
      <c r="K44" s="62">
        <v>100</v>
      </c>
    </row>
    <row r="45" spans="1:14" x14ac:dyDescent="0.2">
      <c r="A45" s="42"/>
      <c r="B45" s="44"/>
      <c r="C45" s="62"/>
      <c r="D45" s="58"/>
      <c r="E45" s="44"/>
      <c r="F45" s="44"/>
      <c r="G45" s="44"/>
      <c r="H45" s="10" t="s">
        <v>41</v>
      </c>
      <c r="I45" s="76"/>
      <c r="J45" s="62"/>
      <c r="K45" s="62"/>
    </row>
    <row r="46" spans="1:14" ht="33.75" customHeight="1" x14ac:dyDescent="0.2">
      <c r="A46" s="41"/>
      <c r="B46" s="44" t="s">
        <v>46</v>
      </c>
      <c r="C46" s="56">
        <v>1047.8</v>
      </c>
      <c r="D46" s="67">
        <v>1047.8</v>
      </c>
      <c r="E46" s="44"/>
      <c r="F46" s="44"/>
      <c r="G46" s="44"/>
      <c r="H46" s="10">
        <v>1047.8</v>
      </c>
      <c r="I46" s="75" t="s">
        <v>67</v>
      </c>
      <c r="J46" s="62">
        <v>1047.8</v>
      </c>
      <c r="K46" s="62">
        <v>100</v>
      </c>
    </row>
    <row r="47" spans="1:14" x14ac:dyDescent="0.2">
      <c r="A47" s="42"/>
      <c r="B47" s="44"/>
      <c r="C47" s="56"/>
      <c r="D47" s="68"/>
      <c r="E47" s="44"/>
      <c r="F47" s="44"/>
      <c r="G47" s="44"/>
      <c r="H47" s="10" t="s">
        <v>41</v>
      </c>
      <c r="I47" s="76"/>
      <c r="J47" s="62"/>
      <c r="K47" s="62"/>
    </row>
    <row r="48" spans="1:14" ht="31.5" customHeight="1" x14ac:dyDescent="0.2">
      <c r="A48" s="41"/>
      <c r="B48" s="41" t="s">
        <v>69</v>
      </c>
      <c r="C48" s="56">
        <v>1545.3</v>
      </c>
      <c r="D48" s="67">
        <v>1545.3</v>
      </c>
      <c r="E48" s="44"/>
      <c r="F48" s="44"/>
      <c r="G48" s="44"/>
      <c r="H48" s="44" t="s">
        <v>47</v>
      </c>
      <c r="I48" s="75" t="s">
        <v>70</v>
      </c>
      <c r="J48" s="62">
        <v>1545.3</v>
      </c>
      <c r="K48" s="62">
        <v>100</v>
      </c>
    </row>
    <row r="49" spans="1:11" ht="6.75" customHeight="1" x14ac:dyDescent="0.2">
      <c r="A49" s="42"/>
      <c r="B49" s="42"/>
      <c r="C49" s="56"/>
      <c r="D49" s="68"/>
      <c r="E49" s="44"/>
      <c r="F49" s="44"/>
      <c r="G49" s="44"/>
      <c r="H49" s="44"/>
      <c r="I49" s="76"/>
      <c r="J49" s="62"/>
      <c r="K49" s="62"/>
    </row>
    <row r="50" spans="1:11" ht="17.25" customHeight="1" x14ac:dyDescent="0.2">
      <c r="A50" s="41"/>
      <c r="B50" s="43" t="s">
        <v>3</v>
      </c>
      <c r="C50" s="43" t="s">
        <v>73</v>
      </c>
      <c r="D50" s="41" t="s">
        <v>103</v>
      </c>
      <c r="E50" s="43" t="s">
        <v>4</v>
      </c>
      <c r="F50" s="43"/>
      <c r="G50" s="43"/>
      <c r="H50" s="43"/>
      <c r="I50" s="43" t="s">
        <v>26</v>
      </c>
      <c r="J50" s="44" t="s">
        <v>6</v>
      </c>
      <c r="K50" s="43" t="s">
        <v>82</v>
      </c>
    </row>
    <row r="51" spans="1:11" ht="34.5" customHeight="1" x14ac:dyDescent="0.2">
      <c r="A51" s="42"/>
      <c r="B51" s="43"/>
      <c r="C51" s="43"/>
      <c r="D51" s="42"/>
      <c r="E51" s="15" t="s">
        <v>27</v>
      </c>
      <c r="F51" s="15" t="s">
        <v>102</v>
      </c>
      <c r="G51" s="15" t="s">
        <v>100</v>
      </c>
      <c r="H51" s="15" t="s">
        <v>9</v>
      </c>
      <c r="I51" s="43"/>
      <c r="J51" s="44"/>
      <c r="K51" s="43"/>
    </row>
    <row r="52" spans="1:11" ht="30" customHeight="1" x14ac:dyDescent="0.2">
      <c r="A52" s="41"/>
      <c r="B52" s="73" t="s">
        <v>71</v>
      </c>
      <c r="C52" s="56">
        <v>250.36</v>
      </c>
      <c r="D52" s="67">
        <v>250.36</v>
      </c>
      <c r="E52" s="44"/>
      <c r="F52" s="44"/>
      <c r="G52" s="44"/>
      <c r="H52" s="44" t="s">
        <v>48</v>
      </c>
      <c r="I52" s="44" t="s">
        <v>49</v>
      </c>
      <c r="J52" s="62">
        <v>250.36</v>
      </c>
      <c r="K52" s="62">
        <v>100</v>
      </c>
    </row>
    <row r="53" spans="1:11" x14ac:dyDescent="0.2">
      <c r="A53" s="42"/>
      <c r="B53" s="74"/>
      <c r="C53" s="56"/>
      <c r="D53" s="68"/>
      <c r="E53" s="44"/>
      <c r="F53" s="44"/>
      <c r="G53" s="44"/>
      <c r="H53" s="44"/>
      <c r="I53" s="44"/>
      <c r="J53" s="62"/>
      <c r="K53" s="62"/>
    </row>
    <row r="54" spans="1:11" ht="27" customHeight="1" x14ac:dyDescent="0.2">
      <c r="A54" s="41"/>
      <c r="B54" s="73" t="s">
        <v>72</v>
      </c>
      <c r="C54" s="56">
        <v>384.42</v>
      </c>
      <c r="D54" s="67">
        <v>384.42</v>
      </c>
      <c r="E54" s="44"/>
      <c r="F54" s="44"/>
      <c r="G54" s="44"/>
      <c r="H54" s="30">
        <v>384.42</v>
      </c>
      <c r="I54" s="44" t="s">
        <v>50</v>
      </c>
      <c r="J54" s="62">
        <v>384.42</v>
      </c>
      <c r="K54" s="62">
        <v>100</v>
      </c>
    </row>
    <row r="55" spans="1:11" ht="17.25" customHeight="1" x14ac:dyDescent="0.2">
      <c r="A55" s="42"/>
      <c r="B55" s="74"/>
      <c r="C55" s="56"/>
      <c r="D55" s="68"/>
      <c r="E55" s="44"/>
      <c r="F55" s="44"/>
      <c r="G55" s="44"/>
      <c r="H55" s="30" t="s">
        <v>41</v>
      </c>
      <c r="I55" s="44"/>
      <c r="J55" s="62"/>
      <c r="K55" s="62"/>
    </row>
    <row r="56" spans="1:11" x14ac:dyDescent="0.2">
      <c r="A56" s="41"/>
      <c r="B56" s="63" t="s">
        <v>51</v>
      </c>
      <c r="C56" s="56">
        <v>389.49599999999998</v>
      </c>
      <c r="D56" s="67">
        <v>389.49599999999998</v>
      </c>
      <c r="E56" s="44"/>
      <c r="F56" s="44"/>
      <c r="G56" s="44"/>
      <c r="H56" s="10">
        <v>389.49599999999998</v>
      </c>
      <c r="I56" s="44" t="s">
        <v>42</v>
      </c>
      <c r="J56" s="62">
        <v>389.5</v>
      </c>
      <c r="K56" s="62">
        <v>100</v>
      </c>
    </row>
    <row r="57" spans="1:11" x14ac:dyDescent="0.2">
      <c r="A57" s="42"/>
      <c r="B57" s="63"/>
      <c r="C57" s="56"/>
      <c r="D57" s="68"/>
      <c r="E57" s="44"/>
      <c r="F57" s="44"/>
      <c r="G57" s="44"/>
      <c r="H57" s="10" t="s">
        <v>32</v>
      </c>
      <c r="I57" s="44"/>
      <c r="J57" s="62"/>
      <c r="K57" s="62"/>
    </row>
    <row r="58" spans="1:11" ht="34.5" customHeight="1" x14ac:dyDescent="0.2">
      <c r="A58" s="41"/>
      <c r="B58" s="77" t="s">
        <v>52</v>
      </c>
      <c r="C58" s="62">
        <v>30.42</v>
      </c>
      <c r="D58" s="57">
        <v>30.42</v>
      </c>
      <c r="E58" s="44"/>
      <c r="F58" s="44"/>
      <c r="G58" s="44"/>
      <c r="H58" s="20">
        <v>30.42</v>
      </c>
      <c r="I58" s="44" t="s">
        <v>75</v>
      </c>
      <c r="J58" s="56">
        <v>30.42</v>
      </c>
      <c r="K58" s="62">
        <v>100</v>
      </c>
    </row>
    <row r="59" spans="1:11" ht="17.25" customHeight="1" x14ac:dyDescent="0.2">
      <c r="A59" s="42"/>
      <c r="B59" s="77"/>
      <c r="C59" s="62"/>
      <c r="D59" s="58"/>
      <c r="E59" s="44"/>
      <c r="F59" s="44"/>
      <c r="G59" s="44"/>
      <c r="H59" s="10" t="s">
        <v>32</v>
      </c>
      <c r="I59" s="44"/>
      <c r="J59" s="56"/>
      <c r="K59" s="62"/>
    </row>
    <row r="60" spans="1:11" ht="18.75" customHeight="1" x14ac:dyDescent="0.2">
      <c r="A60" s="41"/>
      <c r="B60" s="63" t="s">
        <v>53</v>
      </c>
      <c r="C60" s="56">
        <v>100</v>
      </c>
      <c r="D60" s="67">
        <v>100</v>
      </c>
      <c r="E60" s="44"/>
      <c r="F60" s="44"/>
      <c r="G60" s="44"/>
      <c r="H60" s="20">
        <v>100</v>
      </c>
      <c r="I60" s="44" t="s">
        <v>40</v>
      </c>
      <c r="J60" s="56">
        <v>100</v>
      </c>
      <c r="K60" s="62">
        <v>100</v>
      </c>
    </row>
    <row r="61" spans="1:11" x14ac:dyDescent="0.2">
      <c r="A61" s="42"/>
      <c r="B61" s="63"/>
      <c r="C61" s="56"/>
      <c r="D61" s="68"/>
      <c r="E61" s="44"/>
      <c r="F61" s="44"/>
      <c r="G61" s="44"/>
      <c r="H61" s="10" t="s">
        <v>32</v>
      </c>
      <c r="I61" s="44"/>
      <c r="J61" s="56"/>
      <c r="K61" s="62"/>
    </row>
    <row r="62" spans="1:11" ht="18" customHeight="1" x14ac:dyDescent="0.2">
      <c r="A62" s="41"/>
      <c r="B62" s="63" t="s">
        <v>54</v>
      </c>
      <c r="C62" s="56">
        <v>21.1</v>
      </c>
      <c r="D62" s="67">
        <v>21.1</v>
      </c>
      <c r="E62" s="44"/>
      <c r="F62" s="44"/>
      <c r="G62" s="44"/>
      <c r="H62" s="20">
        <v>21.1</v>
      </c>
      <c r="I62" s="44" t="s">
        <v>40</v>
      </c>
      <c r="J62" s="56">
        <v>21.1</v>
      </c>
      <c r="K62" s="62">
        <v>100</v>
      </c>
    </row>
    <row r="63" spans="1:11" x14ac:dyDescent="0.2">
      <c r="A63" s="42"/>
      <c r="B63" s="63"/>
      <c r="C63" s="56"/>
      <c r="D63" s="68"/>
      <c r="E63" s="44"/>
      <c r="F63" s="44"/>
      <c r="G63" s="44"/>
      <c r="H63" s="10" t="s">
        <v>41</v>
      </c>
      <c r="I63" s="44"/>
      <c r="J63" s="56"/>
      <c r="K63" s="62"/>
    </row>
    <row r="64" spans="1:11" ht="15" customHeight="1" x14ac:dyDescent="0.2">
      <c r="A64" s="41"/>
      <c r="B64" s="63" t="s">
        <v>55</v>
      </c>
      <c r="C64" s="56">
        <v>24.8</v>
      </c>
      <c r="D64" s="67">
        <v>24.8</v>
      </c>
      <c r="E64" s="44"/>
      <c r="F64" s="44"/>
      <c r="G64" s="44"/>
      <c r="H64" s="20">
        <v>24.8</v>
      </c>
      <c r="I64" s="44" t="s">
        <v>40</v>
      </c>
      <c r="J64" s="56">
        <v>24.8</v>
      </c>
      <c r="K64" s="62">
        <v>100</v>
      </c>
    </row>
    <row r="65" spans="1:13" x14ac:dyDescent="0.2">
      <c r="A65" s="42"/>
      <c r="B65" s="63"/>
      <c r="C65" s="56"/>
      <c r="D65" s="68"/>
      <c r="E65" s="44"/>
      <c r="F65" s="44"/>
      <c r="G65" s="44"/>
      <c r="H65" s="10" t="s">
        <v>32</v>
      </c>
      <c r="I65" s="44"/>
      <c r="J65" s="56"/>
      <c r="K65" s="62"/>
    </row>
    <row r="66" spans="1:13" x14ac:dyDescent="0.2">
      <c r="A66" s="23"/>
      <c r="B66" s="32" t="s">
        <v>87</v>
      </c>
      <c r="C66" s="38">
        <f>SUM(N35,M66)</f>
        <v>10491.587</v>
      </c>
      <c r="D66" s="39">
        <v>10491.587</v>
      </c>
      <c r="E66" s="24"/>
      <c r="F66" s="24"/>
      <c r="G66" s="24"/>
      <c r="H66" s="8">
        <v>10491.587</v>
      </c>
      <c r="I66" s="24"/>
      <c r="J66" s="38">
        <v>10491.587</v>
      </c>
      <c r="K66" s="25">
        <v>100</v>
      </c>
      <c r="M66" s="1">
        <f>SUM(C42:C57,C58:C65)</f>
        <v>5917.2960000000003</v>
      </c>
    </row>
    <row r="67" spans="1:13" x14ac:dyDescent="0.2">
      <c r="A67" s="11"/>
      <c r="B67" s="71" t="s">
        <v>56</v>
      </c>
      <c r="C67" s="71"/>
      <c r="D67" s="71"/>
      <c r="E67" s="71"/>
      <c r="F67" s="71"/>
      <c r="G67" s="71"/>
      <c r="H67" s="71"/>
      <c r="I67" s="71"/>
      <c r="J67" s="71"/>
      <c r="K67" s="71"/>
    </row>
    <row r="68" spans="1:13" ht="60.75" customHeight="1" x14ac:dyDescent="0.2">
      <c r="A68" s="48"/>
      <c r="B68" s="47" t="s">
        <v>57</v>
      </c>
      <c r="C68" s="57">
        <v>835.24</v>
      </c>
      <c r="D68" s="57">
        <v>835.24</v>
      </c>
      <c r="E68" s="41"/>
      <c r="F68" s="41"/>
      <c r="G68" s="41"/>
      <c r="H68" s="20">
        <v>835.24</v>
      </c>
      <c r="I68" s="41" t="s">
        <v>77</v>
      </c>
      <c r="J68" s="57">
        <v>835.24</v>
      </c>
      <c r="K68" s="57">
        <v>100</v>
      </c>
    </row>
    <row r="69" spans="1:13" ht="18" customHeight="1" x14ac:dyDescent="0.2">
      <c r="A69" s="59"/>
      <c r="B69" s="60"/>
      <c r="C69" s="58"/>
      <c r="D69" s="58"/>
      <c r="E69" s="42"/>
      <c r="F69" s="42"/>
      <c r="G69" s="42"/>
      <c r="H69" s="17" t="s">
        <v>41</v>
      </c>
      <c r="I69" s="42"/>
      <c r="J69" s="58"/>
      <c r="K69" s="58"/>
    </row>
    <row r="70" spans="1:13" ht="18" customHeight="1" x14ac:dyDescent="0.2">
      <c r="A70" s="19"/>
      <c r="B70" s="9" t="s">
        <v>85</v>
      </c>
      <c r="C70" s="4">
        <f>SUM(C68)</f>
        <v>835.24</v>
      </c>
      <c r="D70" s="4">
        <f t="shared" ref="D70:K70" si="1">SUM(D68)</f>
        <v>835.24</v>
      </c>
      <c r="E70" s="4">
        <f t="shared" si="1"/>
        <v>0</v>
      </c>
      <c r="F70" s="4">
        <f t="shared" si="1"/>
        <v>0</v>
      </c>
      <c r="G70" s="4">
        <f t="shared" si="1"/>
        <v>0</v>
      </c>
      <c r="H70" s="4">
        <f t="shared" si="1"/>
        <v>835.24</v>
      </c>
      <c r="I70" s="4"/>
      <c r="J70" s="4">
        <f t="shared" si="1"/>
        <v>835.24</v>
      </c>
      <c r="K70" s="4">
        <f t="shared" si="1"/>
        <v>100</v>
      </c>
    </row>
    <row r="71" spans="1:13" ht="18" customHeight="1" x14ac:dyDescent="0.2">
      <c r="A71" s="18"/>
      <c r="B71" s="9" t="s">
        <v>86</v>
      </c>
      <c r="C71" s="38">
        <f>C66+C70</f>
        <v>11326.826999999999</v>
      </c>
      <c r="D71" s="38">
        <v>11326.826999999999</v>
      </c>
      <c r="E71" s="4"/>
      <c r="F71" s="4"/>
      <c r="G71" s="4"/>
      <c r="H71" s="38">
        <v>11326.826999999999</v>
      </c>
      <c r="I71" s="4"/>
      <c r="J71" s="38">
        <v>11326.826999999999</v>
      </c>
      <c r="K71" s="4">
        <v>100</v>
      </c>
    </row>
    <row r="72" spans="1:13" ht="18" customHeight="1" x14ac:dyDescent="0.2">
      <c r="A72" s="45" t="s">
        <v>83</v>
      </c>
      <c r="B72" s="45"/>
      <c r="C72" s="45"/>
      <c r="D72" s="45"/>
      <c r="E72" s="45"/>
      <c r="F72" s="45"/>
      <c r="G72" s="45"/>
      <c r="H72" s="45"/>
      <c r="I72" s="45"/>
      <c r="J72" s="45"/>
      <c r="K72" s="46"/>
    </row>
    <row r="73" spans="1:13" ht="31.5" x14ac:dyDescent="0.2">
      <c r="B73" s="34" t="s">
        <v>78</v>
      </c>
      <c r="C73" s="21">
        <v>2000</v>
      </c>
      <c r="D73" s="21">
        <v>2000</v>
      </c>
      <c r="E73" s="21">
        <v>2000</v>
      </c>
      <c r="F73" s="26"/>
      <c r="G73" s="21"/>
      <c r="H73" s="21"/>
      <c r="I73" s="82" t="s">
        <v>95</v>
      </c>
      <c r="J73" s="21">
        <v>2000</v>
      </c>
      <c r="K73" s="22">
        <v>100</v>
      </c>
    </row>
    <row r="74" spans="1:13" ht="36.75" customHeight="1" x14ac:dyDescent="0.2">
      <c r="B74" s="34" t="s">
        <v>79</v>
      </c>
      <c r="C74" s="21">
        <v>3000</v>
      </c>
      <c r="D74" s="21">
        <v>2595.9</v>
      </c>
      <c r="E74" s="21">
        <v>2595.9</v>
      </c>
      <c r="F74" s="21"/>
      <c r="G74" s="21"/>
      <c r="H74" s="21"/>
      <c r="I74" s="82" t="s">
        <v>94</v>
      </c>
      <c r="J74" s="21">
        <v>2595.9</v>
      </c>
      <c r="K74" s="22">
        <v>86</v>
      </c>
    </row>
    <row r="75" spans="1:13" ht="31.5" customHeight="1" x14ac:dyDescent="0.2">
      <c r="B75" s="34" t="s">
        <v>80</v>
      </c>
      <c r="C75" s="21">
        <v>4000</v>
      </c>
      <c r="D75" s="21">
        <v>535.29999999999995</v>
      </c>
      <c r="E75" s="21">
        <v>535.32000000000005</v>
      </c>
      <c r="F75" s="21"/>
      <c r="G75" s="21"/>
      <c r="H75" s="21"/>
      <c r="I75" s="82" t="s">
        <v>94</v>
      </c>
      <c r="J75" s="21">
        <v>535.32000000000005</v>
      </c>
      <c r="K75" s="22">
        <v>13</v>
      </c>
    </row>
    <row r="76" spans="1:13" ht="33.75" customHeight="1" x14ac:dyDescent="0.2">
      <c r="B76" s="34" t="s">
        <v>81</v>
      </c>
      <c r="C76" s="27">
        <v>458.57</v>
      </c>
      <c r="D76" s="27">
        <v>162.19999999999999</v>
      </c>
      <c r="E76" s="27">
        <v>162.19999999999999</v>
      </c>
      <c r="F76" s="27"/>
      <c r="G76" s="27"/>
      <c r="H76" s="27"/>
      <c r="I76" s="82" t="s">
        <v>94</v>
      </c>
      <c r="J76" s="27">
        <v>162.19999999999999</v>
      </c>
      <c r="K76" s="28">
        <v>35</v>
      </c>
    </row>
    <row r="77" spans="1:13" x14ac:dyDescent="0.2">
      <c r="A77" s="19"/>
      <c r="B77" s="8" t="s">
        <v>105</v>
      </c>
      <c r="C77" s="29">
        <f>SUM(C73:C76)</f>
        <v>9458.57</v>
      </c>
      <c r="D77" s="29">
        <f t="shared" ref="D77:K77" si="2">SUM(D73:D76)</f>
        <v>5293.4</v>
      </c>
      <c r="E77" s="29">
        <f t="shared" si="2"/>
        <v>5293.4199999999992</v>
      </c>
      <c r="F77" s="29">
        <f t="shared" si="2"/>
        <v>0</v>
      </c>
      <c r="G77" s="29">
        <f t="shared" si="2"/>
        <v>0</v>
      </c>
      <c r="H77" s="29">
        <f t="shared" si="2"/>
        <v>0</v>
      </c>
      <c r="I77" s="29"/>
      <c r="J77" s="29">
        <f t="shared" si="2"/>
        <v>5293.4199999999992</v>
      </c>
      <c r="K77" s="29">
        <f t="shared" si="2"/>
        <v>234</v>
      </c>
    </row>
    <row r="78" spans="1:13" x14ac:dyDescent="0.2">
      <c r="A78" s="40" t="s">
        <v>88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</row>
    <row r="79" spans="1:13" ht="17.25" customHeight="1" x14ac:dyDescent="0.2">
      <c r="A79" s="41"/>
      <c r="B79" s="43" t="s">
        <v>3</v>
      </c>
      <c r="C79" s="43" t="s">
        <v>73</v>
      </c>
      <c r="D79" s="41" t="s">
        <v>25</v>
      </c>
      <c r="E79" s="43" t="s">
        <v>4</v>
      </c>
      <c r="F79" s="43"/>
      <c r="G79" s="43"/>
      <c r="H79" s="43"/>
      <c r="I79" s="43" t="s">
        <v>26</v>
      </c>
      <c r="J79" s="44" t="s">
        <v>6</v>
      </c>
      <c r="K79" s="43" t="s">
        <v>82</v>
      </c>
    </row>
    <row r="80" spans="1:13" ht="47.25" x14ac:dyDescent="0.2">
      <c r="A80" s="42"/>
      <c r="B80" s="43"/>
      <c r="C80" s="43"/>
      <c r="D80" s="42"/>
      <c r="E80" s="31" t="s">
        <v>27</v>
      </c>
      <c r="F80" s="31" t="s">
        <v>102</v>
      </c>
      <c r="G80" s="31" t="s">
        <v>28</v>
      </c>
      <c r="H80" s="31" t="s">
        <v>9</v>
      </c>
      <c r="I80" s="43"/>
      <c r="J80" s="44"/>
      <c r="K80" s="43"/>
    </row>
    <row r="81" spans="1:11" ht="78.75" x14ac:dyDescent="0.2">
      <c r="A81" s="35"/>
      <c r="B81" s="34" t="s">
        <v>89</v>
      </c>
      <c r="C81" s="78">
        <v>980</v>
      </c>
      <c r="D81" s="78">
        <v>530.4</v>
      </c>
      <c r="E81" s="78"/>
      <c r="F81" s="78"/>
      <c r="G81" s="78"/>
      <c r="H81" s="78" t="s">
        <v>98</v>
      </c>
      <c r="I81" s="34" t="s">
        <v>96</v>
      </c>
      <c r="J81" s="33">
        <v>530.4</v>
      </c>
      <c r="K81" s="22">
        <f>D81/C81*100</f>
        <v>54.12244897959183</v>
      </c>
    </row>
    <row r="82" spans="1:11" ht="16.5" customHeight="1" x14ac:dyDescent="0.2">
      <c r="A82" s="41"/>
      <c r="B82" s="83" t="s">
        <v>90</v>
      </c>
      <c r="C82" s="86">
        <v>94.5</v>
      </c>
      <c r="D82" s="86">
        <v>94.5</v>
      </c>
      <c r="E82" s="86"/>
      <c r="F82" s="86"/>
      <c r="G82" s="86"/>
      <c r="H82" s="78">
        <v>49.9</v>
      </c>
      <c r="I82" s="41" t="s">
        <v>97</v>
      </c>
      <c r="J82" s="67">
        <v>94.5</v>
      </c>
      <c r="K82" s="89">
        <f>D82/C82*100</f>
        <v>100</v>
      </c>
    </row>
    <row r="83" spans="1:11" x14ac:dyDescent="0.2">
      <c r="A83" s="49"/>
      <c r="B83" s="84"/>
      <c r="C83" s="87"/>
      <c r="D83" s="87"/>
      <c r="E83" s="87"/>
      <c r="F83" s="87"/>
      <c r="G83" s="87"/>
      <c r="H83" s="78" t="s">
        <v>32</v>
      </c>
      <c r="I83" s="49"/>
      <c r="J83" s="90"/>
      <c r="K83" s="91"/>
    </row>
    <row r="84" spans="1:11" x14ac:dyDescent="0.2">
      <c r="A84" s="49"/>
      <c r="B84" s="84"/>
      <c r="C84" s="87"/>
      <c r="D84" s="87"/>
      <c r="E84" s="87"/>
      <c r="F84" s="87"/>
      <c r="G84" s="87"/>
      <c r="H84" s="78">
        <v>44.6</v>
      </c>
      <c r="I84" s="49"/>
      <c r="J84" s="90"/>
      <c r="K84" s="91"/>
    </row>
    <row r="85" spans="1:11" ht="31.5" x14ac:dyDescent="0.2">
      <c r="A85" s="42"/>
      <c r="B85" s="85"/>
      <c r="C85" s="88"/>
      <c r="D85" s="88"/>
      <c r="E85" s="88"/>
      <c r="F85" s="88"/>
      <c r="G85" s="88"/>
      <c r="H85" s="78" t="s">
        <v>99</v>
      </c>
      <c r="I85" s="42"/>
      <c r="J85" s="68"/>
      <c r="K85" s="92"/>
    </row>
    <row r="86" spans="1:11" x14ac:dyDescent="0.2">
      <c r="A86" s="36"/>
      <c r="B86" s="8" t="s">
        <v>91</v>
      </c>
      <c r="C86" s="29">
        <f>SUM(C81:C82)</f>
        <v>1074.5</v>
      </c>
      <c r="D86" s="29">
        <f>SUM(D81:D82)</f>
        <v>624.9</v>
      </c>
      <c r="E86" s="29">
        <f>SUM(E81:E82)</f>
        <v>0</v>
      </c>
      <c r="F86" s="29">
        <f>SUM(F81:F82)</f>
        <v>0</v>
      </c>
      <c r="G86" s="29">
        <f>SUM(G81:G82)</f>
        <v>0</v>
      </c>
      <c r="H86" s="29">
        <f>SUM(H82,H84)</f>
        <v>94.5</v>
      </c>
      <c r="I86" s="29"/>
      <c r="J86" s="38">
        <f>SUM(J81:J82)</f>
        <v>624.9</v>
      </c>
      <c r="K86" s="93">
        <f>D86/C86*100</f>
        <v>58.157282456956729</v>
      </c>
    </row>
    <row r="87" spans="1:11" ht="47.25" x14ac:dyDescent="0.2">
      <c r="A87" s="35"/>
      <c r="B87" s="8" t="s">
        <v>92</v>
      </c>
      <c r="C87" s="81">
        <f>SUM(C16,C71,C77,C86)</f>
        <v>24063.893</v>
      </c>
      <c r="D87" s="81">
        <f>SUM(D16,D71,D77,D86)</f>
        <v>19080.813000000002</v>
      </c>
      <c r="E87" s="81">
        <f>SUM(E16,E71,E77,E86)</f>
        <v>5717.119999999999</v>
      </c>
      <c r="F87" s="81">
        <f>SUM(F16,F71,F77,F86)</f>
        <v>129.80000000000001</v>
      </c>
      <c r="G87" s="81">
        <f>SUM(G16,G71,G77,G86)</f>
        <v>0</v>
      </c>
      <c r="H87" s="81">
        <f>SUM(H16,H71,H77,H86)</f>
        <v>11421.326999999999</v>
      </c>
      <c r="I87" s="81"/>
      <c r="J87" s="5">
        <f>SUM(J16,J71,J77,J86)</f>
        <v>19080.832999999999</v>
      </c>
      <c r="K87" s="5">
        <f>SUM(K16,K71,K77,K86)</f>
        <v>392.15728245695675</v>
      </c>
    </row>
  </sheetData>
  <mergeCells count="271">
    <mergeCell ref="B82:B85"/>
    <mergeCell ref="A82:A85"/>
    <mergeCell ref="C82:C85"/>
    <mergeCell ref="D82:D85"/>
    <mergeCell ref="E82:E85"/>
    <mergeCell ref="F82:F85"/>
    <mergeCell ref="G82:G85"/>
    <mergeCell ref="J82:J85"/>
    <mergeCell ref="K82:K85"/>
    <mergeCell ref="I82:I85"/>
    <mergeCell ref="A60:A61"/>
    <mergeCell ref="A62:A63"/>
    <mergeCell ref="A64:A65"/>
    <mergeCell ref="A52:A53"/>
    <mergeCell ref="A54:A55"/>
    <mergeCell ref="A50:A51"/>
    <mergeCell ref="D56:D57"/>
    <mergeCell ref="D54:D55"/>
    <mergeCell ref="D52:D53"/>
    <mergeCell ref="D50:D51"/>
    <mergeCell ref="A58:A59"/>
    <mergeCell ref="D58:D59"/>
    <mergeCell ref="B50:B51"/>
    <mergeCell ref="C50:C51"/>
    <mergeCell ref="A56:A57"/>
    <mergeCell ref="A48:A49"/>
    <mergeCell ref="D44:D45"/>
    <mergeCell ref="D46:D47"/>
    <mergeCell ref="J42:J43"/>
    <mergeCell ref="K42:K43"/>
    <mergeCell ref="I46:I47"/>
    <mergeCell ref="I44:I45"/>
    <mergeCell ref="I42:I43"/>
    <mergeCell ref="J46:J47"/>
    <mergeCell ref="C48:C49"/>
    <mergeCell ref="E48:E49"/>
    <mergeCell ref="F48:F49"/>
    <mergeCell ref="G48:G49"/>
    <mergeCell ref="H48:H49"/>
    <mergeCell ref="J48:J49"/>
    <mergeCell ref="B46:B47"/>
    <mergeCell ref="C46:C47"/>
    <mergeCell ref="E46:E47"/>
    <mergeCell ref="F46:F47"/>
    <mergeCell ref="G46:G47"/>
    <mergeCell ref="I48:I49"/>
    <mergeCell ref="E42:E43"/>
    <mergeCell ref="B56:B57"/>
    <mergeCell ref="C56:C57"/>
    <mergeCell ref="E56:E57"/>
    <mergeCell ref="F56:F57"/>
    <mergeCell ref="G56:G57"/>
    <mergeCell ref="K64:K65"/>
    <mergeCell ref="B60:B61"/>
    <mergeCell ref="C60:C61"/>
    <mergeCell ref="E60:E61"/>
    <mergeCell ref="K56:K57"/>
    <mergeCell ref="C62:C63"/>
    <mergeCell ref="E62:E63"/>
    <mergeCell ref="F62:F63"/>
    <mergeCell ref="G62:G63"/>
    <mergeCell ref="I58:I59"/>
    <mergeCell ref="J58:J59"/>
    <mergeCell ref="D62:D63"/>
    <mergeCell ref="B58:B59"/>
    <mergeCell ref="C58:C59"/>
    <mergeCell ref="E58:E59"/>
    <mergeCell ref="F58:F59"/>
    <mergeCell ref="D64:D65"/>
    <mergeCell ref="K48:K49"/>
    <mergeCell ref="K52:K53"/>
    <mergeCell ref="K54:K55"/>
    <mergeCell ref="B41:K41"/>
    <mergeCell ref="B44:B45"/>
    <mergeCell ref="C44:C45"/>
    <mergeCell ref="E44:E45"/>
    <mergeCell ref="F44:F45"/>
    <mergeCell ref="G44:G45"/>
    <mergeCell ref="J44:J45"/>
    <mergeCell ref="F42:F43"/>
    <mergeCell ref="G42:G43"/>
    <mergeCell ref="C54:C55"/>
    <mergeCell ref="E54:E55"/>
    <mergeCell ref="F54:F55"/>
    <mergeCell ref="G54:G55"/>
    <mergeCell ref="G52:G53"/>
    <mergeCell ref="D33:D34"/>
    <mergeCell ref="B33:B34"/>
    <mergeCell ref="A33:A34"/>
    <mergeCell ref="A35:A36"/>
    <mergeCell ref="K35:K36"/>
    <mergeCell ref="K23:K24"/>
    <mergeCell ref="K39:K40"/>
    <mergeCell ref="K44:K45"/>
    <mergeCell ref="K46:K47"/>
    <mergeCell ref="C39:C40"/>
    <mergeCell ref="E39:E40"/>
    <mergeCell ref="F39:F40"/>
    <mergeCell ref="G39:G40"/>
    <mergeCell ref="A46:A47"/>
    <mergeCell ref="K58:K59"/>
    <mergeCell ref="K60:K61"/>
    <mergeCell ref="K62:K63"/>
    <mergeCell ref="K50:K51"/>
    <mergeCell ref="I56:I57"/>
    <mergeCell ref="J56:J57"/>
    <mergeCell ref="I52:I53"/>
    <mergeCell ref="J52:J53"/>
    <mergeCell ref="C8:C9"/>
    <mergeCell ref="D18:D19"/>
    <mergeCell ref="K18:K19"/>
    <mergeCell ref="K25:K26"/>
    <mergeCell ref="J37:J38"/>
    <mergeCell ref="I33:I34"/>
    <mergeCell ref="J33:J34"/>
    <mergeCell ref="C35:C36"/>
    <mergeCell ref="E35:E36"/>
    <mergeCell ref="F35:F36"/>
    <mergeCell ref="G35:G36"/>
    <mergeCell ref="I35:I36"/>
    <mergeCell ref="J35:J36"/>
    <mergeCell ref="I29:I30"/>
    <mergeCell ref="J29:J30"/>
    <mergeCell ref="C33:C34"/>
    <mergeCell ref="D60:D61"/>
    <mergeCell ref="B67:K67"/>
    <mergeCell ref="A17:K17"/>
    <mergeCell ref="I8:I9"/>
    <mergeCell ref="J8:J9"/>
    <mergeCell ref="K8:K9"/>
    <mergeCell ref="G8:G9"/>
    <mergeCell ref="F8:F9"/>
    <mergeCell ref="E8:E9"/>
    <mergeCell ref="I62:I63"/>
    <mergeCell ref="J62:J63"/>
    <mergeCell ref="B64:B65"/>
    <mergeCell ref="C64:C65"/>
    <mergeCell ref="E64:E65"/>
    <mergeCell ref="F64:F65"/>
    <mergeCell ref="G64:G65"/>
    <mergeCell ref="I64:I65"/>
    <mergeCell ref="J64:J65"/>
    <mergeCell ref="B62:B63"/>
    <mergeCell ref="J54:J55"/>
    <mergeCell ref="C52:C53"/>
    <mergeCell ref="E52:E53"/>
    <mergeCell ref="F52:F53"/>
    <mergeCell ref="K37:K38"/>
    <mergeCell ref="J39:J40"/>
    <mergeCell ref="F60:F61"/>
    <mergeCell ref="G60:G61"/>
    <mergeCell ref="I60:I61"/>
    <mergeCell ref="J60:J61"/>
    <mergeCell ref="F37:F38"/>
    <mergeCell ref="G37:G38"/>
    <mergeCell ref="I37:I38"/>
    <mergeCell ref="G58:G59"/>
    <mergeCell ref="E50:H50"/>
    <mergeCell ref="I50:I51"/>
    <mergeCell ref="J50:J51"/>
    <mergeCell ref="B23:B24"/>
    <mergeCell ref="C23:C24"/>
    <mergeCell ref="E23:H23"/>
    <mergeCell ref="I23:I24"/>
    <mergeCell ref="I54:I55"/>
    <mergeCell ref="B52:B53"/>
    <mergeCell ref="B54:B55"/>
    <mergeCell ref="B39:B40"/>
    <mergeCell ref="C37:C38"/>
    <mergeCell ref="E37:E38"/>
    <mergeCell ref="B37:B38"/>
    <mergeCell ref="D37:D38"/>
    <mergeCell ref="D39:D40"/>
    <mergeCell ref="D48:D49"/>
    <mergeCell ref="B48:B49"/>
    <mergeCell ref="B42:B43"/>
    <mergeCell ref="C42:C43"/>
    <mergeCell ref="D42:D43"/>
    <mergeCell ref="H52:H53"/>
    <mergeCell ref="I39:I40"/>
    <mergeCell ref="D35:D36"/>
    <mergeCell ref="A25:A26"/>
    <mergeCell ref="A18:A19"/>
    <mergeCell ref="D25:D26"/>
    <mergeCell ref="B20:K20"/>
    <mergeCell ref="B21:K21"/>
    <mergeCell ref="E33:E34"/>
    <mergeCell ref="F33:F34"/>
    <mergeCell ref="G33:G34"/>
    <mergeCell ref="B29:B30"/>
    <mergeCell ref="C29:C30"/>
    <mergeCell ref="E29:E30"/>
    <mergeCell ref="F29:F30"/>
    <mergeCell ref="G29:G30"/>
    <mergeCell ref="F31:F32"/>
    <mergeCell ref="G31:G32"/>
    <mergeCell ref="E31:E32"/>
    <mergeCell ref="K33:K34"/>
    <mergeCell ref="J31:J32"/>
    <mergeCell ref="K31:K32"/>
    <mergeCell ref="J18:J19"/>
    <mergeCell ref="K27:K28"/>
    <mergeCell ref="E25:E26"/>
    <mergeCell ref="F25:F26"/>
    <mergeCell ref="K29:K30"/>
    <mergeCell ref="A29:A30"/>
    <mergeCell ref="A27:A28"/>
    <mergeCell ref="A31:A32"/>
    <mergeCell ref="D27:D28"/>
    <mergeCell ref="D29:D30"/>
    <mergeCell ref="B31:B32"/>
    <mergeCell ref="C31:C32"/>
    <mergeCell ref="D31:D32"/>
    <mergeCell ref="H1:K1"/>
    <mergeCell ref="B3:I3"/>
    <mergeCell ref="A5:A6"/>
    <mergeCell ref="B5:B6"/>
    <mergeCell ref="C5:C6"/>
    <mergeCell ref="D5:D6"/>
    <mergeCell ref="E5:H5"/>
    <mergeCell ref="I5:I6"/>
    <mergeCell ref="J5:J6"/>
    <mergeCell ref="K5:K6"/>
    <mergeCell ref="A2:K2"/>
    <mergeCell ref="A7:K7"/>
    <mergeCell ref="B18:B19"/>
    <mergeCell ref="C18:C19"/>
    <mergeCell ref="E18:H18"/>
    <mergeCell ref="I18:I19"/>
    <mergeCell ref="D8:D9"/>
    <mergeCell ref="I25:I26"/>
    <mergeCell ref="J25:J26"/>
    <mergeCell ref="B25:B26"/>
    <mergeCell ref="C25:C26"/>
    <mergeCell ref="G25:G26"/>
    <mergeCell ref="B8:B9"/>
    <mergeCell ref="A8:A9"/>
    <mergeCell ref="A39:A40"/>
    <mergeCell ref="A23:A24"/>
    <mergeCell ref="A37:A38"/>
    <mergeCell ref="B35:B36"/>
    <mergeCell ref="A42:A43"/>
    <mergeCell ref="A44:A45"/>
    <mergeCell ref="B27:B28"/>
    <mergeCell ref="C27:C28"/>
    <mergeCell ref="K68:K69"/>
    <mergeCell ref="A68:A69"/>
    <mergeCell ref="B68:B69"/>
    <mergeCell ref="C68:C69"/>
    <mergeCell ref="D68:D69"/>
    <mergeCell ref="E68:E69"/>
    <mergeCell ref="F68:F69"/>
    <mergeCell ref="G68:G69"/>
    <mergeCell ref="I68:I69"/>
    <mergeCell ref="J68:J69"/>
    <mergeCell ref="E27:E28"/>
    <mergeCell ref="F27:F28"/>
    <mergeCell ref="G27:G28"/>
    <mergeCell ref="J27:J28"/>
    <mergeCell ref="J23:J24"/>
    <mergeCell ref="D23:D24"/>
    <mergeCell ref="A72:K72"/>
    <mergeCell ref="A78:K78"/>
    <mergeCell ref="A79:A80"/>
    <mergeCell ref="B79:B80"/>
    <mergeCell ref="C79:C80"/>
    <mergeCell ref="D79:D80"/>
    <mergeCell ref="E79:H79"/>
    <mergeCell ref="I79:I80"/>
    <mergeCell ref="J79:J80"/>
    <mergeCell ref="K79:K80"/>
  </mergeCells>
  <pageMargins left="0.39370078740157483" right="0.39370078740157483" top="0.98425196850393704" bottom="0.39370078740157483" header="0.51181102362204722" footer="0.31496062992125984"/>
  <pageSetup paperSize="9" scale="78" orientation="landscape" r:id="rId1"/>
  <headerFooter alignWithMargins="0"/>
  <rowBreaks count="1" manualBreakCount="1">
    <brk id="77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Zinoviy</dc:creator>
  <cp:lastModifiedBy>Зіновій Никорак</cp:lastModifiedBy>
  <cp:lastPrinted>2022-04-06T17:45:59Z</cp:lastPrinted>
  <dcterms:created xsi:type="dcterms:W3CDTF">2022-03-29T07:16:49Z</dcterms:created>
  <dcterms:modified xsi:type="dcterms:W3CDTF">2022-04-06T18:02:10Z</dcterms:modified>
</cp:coreProperties>
</file>