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3\"/>
    </mc:Choice>
  </mc:AlternateContent>
  <bookViews>
    <workbookView xWindow="-105" yWindow="-105" windowWidth="23250" windowHeight="1245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4" i="20" l="1"/>
  <c r="I183" i="20" l="1"/>
  <c r="H183" i="20"/>
  <c r="E183" i="20"/>
  <c r="D183" i="20"/>
  <c r="G112" i="20"/>
  <c r="I171" i="20"/>
  <c r="H171" i="20"/>
  <c r="E171" i="20"/>
  <c r="I143" i="20" l="1"/>
  <c r="I43" i="20"/>
  <c r="I198" i="20"/>
  <c r="I197" i="20"/>
  <c r="I196" i="20"/>
  <c r="I195" i="20"/>
  <c r="I194" i="20"/>
  <c r="I193" i="20"/>
  <c r="I192" i="20"/>
  <c r="H198" i="20"/>
  <c r="H197" i="20"/>
  <c r="H196" i="20"/>
  <c r="H195" i="20"/>
  <c r="H194" i="20"/>
  <c r="H193" i="20"/>
  <c r="H192" i="20"/>
  <c r="J42" i="20" l="1"/>
  <c r="E108" i="20" l="1"/>
  <c r="E38" i="20"/>
  <c r="F122" i="20" l="1"/>
  <c r="E72" i="20" l="1"/>
  <c r="G39" i="20"/>
  <c r="G40" i="20"/>
  <c r="G41" i="20"/>
  <c r="G166" i="20"/>
  <c r="D171" i="20" l="1"/>
  <c r="D143" i="20"/>
  <c r="D141" i="20" s="1"/>
  <c r="E125" i="20" l="1"/>
  <c r="H80" i="20"/>
  <c r="I80" i="20"/>
  <c r="I72" i="20"/>
  <c r="H72" i="20"/>
  <c r="E80" i="20"/>
  <c r="H43" i="20"/>
  <c r="H38" i="20"/>
  <c r="D38" i="20"/>
  <c r="G38" i="20" s="1"/>
  <c r="D80" i="20"/>
  <c r="D72" i="20"/>
  <c r="D43" i="20"/>
  <c r="I175" i="20"/>
  <c r="I191" i="20" s="1"/>
  <c r="E43" i="20"/>
  <c r="E35" i="20" s="1"/>
  <c r="E175" i="20"/>
  <c r="K117" i="20"/>
  <c r="J117" i="20"/>
  <c r="G117" i="20"/>
  <c r="F117" i="20"/>
  <c r="D35" i="20" l="1"/>
  <c r="E69" i="20"/>
  <c r="E129" i="20" s="1"/>
  <c r="H35" i="20"/>
  <c r="H132" i="20" s="1"/>
  <c r="H119" i="20" l="1"/>
  <c r="J94" i="20" l="1"/>
  <c r="J91" i="20"/>
  <c r="K51" i="20"/>
  <c r="K52" i="20"/>
  <c r="K71" i="20"/>
  <c r="K72" i="20"/>
  <c r="K73" i="20"/>
  <c r="K74" i="20"/>
  <c r="K75" i="20"/>
  <c r="K76" i="20"/>
  <c r="K77" i="20"/>
  <c r="K78" i="20"/>
  <c r="K79" i="20"/>
  <c r="K80" i="20"/>
  <c r="K81" i="20"/>
  <c r="K83" i="20"/>
  <c r="K84" i="20"/>
  <c r="K85" i="20"/>
  <c r="K86" i="20"/>
  <c r="K88" i="20"/>
  <c r="K89" i="20"/>
  <c r="K90" i="20"/>
  <c r="K92" i="20"/>
  <c r="K95" i="20"/>
  <c r="K97" i="20"/>
  <c r="K98" i="20"/>
  <c r="K99" i="20"/>
  <c r="K100" i="20"/>
  <c r="K102" i="20"/>
  <c r="K106" i="20"/>
  <c r="K109" i="20"/>
  <c r="K110" i="20"/>
  <c r="K112" i="20"/>
  <c r="K114" i="20"/>
  <c r="K120" i="20"/>
  <c r="K121" i="20"/>
  <c r="K122" i="20"/>
  <c r="K124" i="20"/>
  <c r="K126" i="20"/>
  <c r="K127" i="20"/>
  <c r="K151" i="20"/>
  <c r="K164" i="20"/>
  <c r="K167" i="20"/>
  <c r="K169" i="20"/>
  <c r="K170" i="20"/>
  <c r="K171" i="20"/>
  <c r="K172" i="20"/>
  <c r="K173" i="20"/>
  <c r="K184" i="20"/>
  <c r="K185" i="20"/>
  <c r="K186" i="20"/>
  <c r="K187" i="20"/>
  <c r="K188" i="20"/>
  <c r="K189" i="20"/>
  <c r="K190" i="20"/>
  <c r="J72" i="20"/>
  <c r="J51" i="20"/>
  <c r="J52" i="20"/>
  <c r="J71" i="20"/>
  <c r="J73" i="20"/>
  <c r="J74" i="20"/>
  <c r="J75" i="20"/>
  <c r="J76" i="20"/>
  <c r="J77" i="20"/>
  <c r="J78" i="20"/>
  <c r="J79" i="20"/>
  <c r="J80" i="20"/>
  <c r="J81" i="20"/>
  <c r="J83" i="20"/>
  <c r="J84" i="20"/>
  <c r="J85" i="20"/>
  <c r="J86" i="20"/>
  <c r="J87" i="20"/>
  <c r="J88" i="20"/>
  <c r="J89" i="20"/>
  <c r="J90" i="20"/>
  <c r="J92" i="20"/>
  <c r="J95" i="20"/>
  <c r="J97" i="20"/>
  <c r="J98" i="20"/>
  <c r="J99" i="20"/>
  <c r="J100" i="20"/>
  <c r="J101" i="20"/>
  <c r="J102" i="20"/>
  <c r="J106" i="20"/>
  <c r="J109" i="20"/>
  <c r="J110" i="20"/>
  <c r="J111" i="20"/>
  <c r="J112" i="20"/>
  <c r="J113" i="20"/>
  <c r="J114" i="20"/>
  <c r="J120" i="20"/>
  <c r="J121" i="20"/>
  <c r="J122" i="20"/>
  <c r="J124" i="20"/>
  <c r="J126" i="20"/>
  <c r="J127" i="20"/>
  <c r="J144" i="20"/>
  <c r="J146" i="20"/>
  <c r="J147" i="20"/>
  <c r="J148" i="20"/>
  <c r="J151" i="20"/>
  <c r="J164" i="20"/>
  <c r="J165" i="20"/>
  <c r="J166" i="20"/>
  <c r="J167" i="20"/>
  <c r="J169" i="20"/>
  <c r="J170" i="20"/>
  <c r="J171" i="20"/>
  <c r="J172" i="20"/>
  <c r="J173" i="20"/>
  <c r="J184" i="20"/>
  <c r="J185" i="20"/>
  <c r="J186" i="20"/>
  <c r="J187" i="20"/>
  <c r="J188" i="20"/>
  <c r="J189" i="20"/>
  <c r="J190" i="20"/>
  <c r="F49" i="20"/>
  <c r="G37" i="20"/>
  <c r="G42" i="20"/>
  <c r="G43" i="20"/>
  <c r="G46" i="20"/>
  <c r="G47" i="20"/>
  <c r="G48" i="20"/>
  <c r="G49" i="20"/>
  <c r="G51" i="20"/>
  <c r="G52" i="20"/>
  <c r="G70" i="20"/>
  <c r="G71" i="20"/>
  <c r="G72" i="20"/>
  <c r="G73" i="20"/>
  <c r="G76" i="20"/>
  <c r="G78" i="20"/>
  <c r="G80" i="20"/>
  <c r="G81" i="20"/>
  <c r="G83" i="20"/>
  <c r="G86" i="20"/>
  <c r="G89" i="20"/>
  <c r="G90" i="20"/>
  <c r="G92" i="20"/>
  <c r="G95" i="20"/>
  <c r="G97" i="20"/>
  <c r="G98" i="20"/>
  <c r="G99" i="20"/>
  <c r="G100" i="20"/>
  <c r="G102" i="20"/>
  <c r="G106" i="20"/>
  <c r="G120" i="20"/>
  <c r="G121" i="20"/>
  <c r="G122" i="20"/>
  <c r="G124" i="20"/>
  <c r="G151" i="20"/>
  <c r="G164" i="20"/>
  <c r="G165" i="20"/>
  <c r="G167" i="20"/>
  <c r="G169" i="20"/>
  <c r="G170" i="20"/>
  <c r="G171" i="20"/>
  <c r="G172" i="20"/>
  <c r="G173" i="20"/>
  <c r="G176" i="20"/>
  <c r="G177" i="20"/>
  <c r="G178" i="20"/>
  <c r="G179" i="20"/>
  <c r="G180" i="20"/>
  <c r="G181" i="20"/>
  <c r="G182" i="20"/>
  <c r="G184" i="20"/>
  <c r="G185" i="20"/>
  <c r="G186" i="20"/>
  <c r="G187" i="20"/>
  <c r="G188" i="20"/>
  <c r="G189" i="20"/>
  <c r="G190" i="20"/>
  <c r="F176" i="20"/>
  <c r="F177" i="20"/>
  <c r="F178" i="20"/>
  <c r="F179" i="20"/>
  <c r="F180" i="20"/>
  <c r="F181" i="20"/>
  <c r="F182" i="20"/>
  <c r="F184" i="20"/>
  <c r="F185" i="20"/>
  <c r="F186" i="20"/>
  <c r="F187" i="20"/>
  <c r="F188" i="20"/>
  <c r="F189" i="20"/>
  <c r="F190" i="20"/>
  <c r="F169" i="20"/>
  <c r="F170" i="20"/>
  <c r="F171" i="20"/>
  <c r="F172" i="20"/>
  <c r="F173" i="20"/>
  <c r="F165" i="20"/>
  <c r="F166" i="20"/>
  <c r="F167" i="20"/>
  <c r="F164" i="20"/>
  <c r="F144" i="20"/>
  <c r="F146" i="20"/>
  <c r="F147" i="20"/>
  <c r="F148" i="20"/>
  <c r="F151" i="20"/>
  <c r="F120" i="20"/>
  <c r="F121" i="20"/>
  <c r="F124" i="20"/>
  <c r="F126" i="20"/>
  <c r="F127" i="20"/>
  <c r="F114" i="20"/>
  <c r="F111" i="20"/>
  <c r="F71" i="20"/>
  <c r="F72" i="20"/>
  <c r="F73" i="20"/>
  <c r="F74" i="20"/>
  <c r="F76" i="20"/>
  <c r="F78" i="20"/>
  <c r="F80" i="20"/>
  <c r="F81" i="20"/>
  <c r="F83" i="20"/>
  <c r="F84" i="20"/>
  <c r="F85" i="20"/>
  <c r="F86" i="20"/>
  <c r="F89" i="20"/>
  <c r="F90" i="20"/>
  <c r="F91" i="20"/>
  <c r="F92" i="20"/>
  <c r="F95" i="20"/>
  <c r="F97" i="20"/>
  <c r="F98" i="20"/>
  <c r="F99" i="20"/>
  <c r="F100" i="20"/>
  <c r="F102" i="20"/>
  <c r="F106" i="20"/>
  <c r="F109" i="20"/>
  <c r="F110" i="20"/>
  <c r="F112" i="20"/>
  <c r="F113" i="20"/>
  <c r="F70" i="20"/>
  <c r="F51" i="20"/>
  <c r="F52" i="20"/>
  <c r="F37" i="20"/>
  <c r="F38" i="20"/>
  <c r="F39" i="20"/>
  <c r="F40" i="20"/>
  <c r="F41" i="20"/>
  <c r="F42" i="20"/>
  <c r="F43" i="20"/>
  <c r="F46" i="20"/>
  <c r="F47" i="20"/>
  <c r="F48" i="20"/>
  <c r="D175" i="20" l="1"/>
  <c r="F175" i="20" l="1"/>
  <c r="G175" i="20"/>
  <c r="D119" i="20"/>
  <c r="E194" i="20" l="1"/>
  <c r="D96" i="20"/>
  <c r="D130" i="20" s="1"/>
  <c r="G183" i="20" l="1"/>
  <c r="F183" i="20"/>
  <c r="K142" i="20" l="1"/>
  <c r="J142" i="20"/>
  <c r="J149" i="20"/>
  <c r="H143" i="20"/>
  <c r="H141" i="20" s="1"/>
  <c r="H140" i="20" s="1"/>
  <c r="J145" i="20"/>
  <c r="K145" i="20"/>
  <c r="F149" i="20"/>
  <c r="D125" i="20"/>
  <c r="E143" i="20" l="1"/>
  <c r="F142" i="20"/>
  <c r="G145" i="20"/>
  <c r="F145" i="20"/>
  <c r="K70" i="20"/>
  <c r="J70" i="20"/>
  <c r="E197" i="20"/>
  <c r="I141" i="20"/>
  <c r="I140" i="20" s="1"/>
  <c r="E141" i="20" l="1"/>
  <c r="E140" i="20" s="1"/>
  <c r="F143" i="20"/>
  <c r="G143" i="20"/>
  <c r="K183" i="20"/>
  <c r="J183" i="20"/>
  <c r="J143" i="20"/>
  <c r="K143" i="20"/>
  <c r="D140" i="20" l="1"/>
  <c r="G140" i="20" s="1"/>
  <c r="F141" i="20"/>
  <c r="F140" i="20" s="1"/>
  <c r="G141" i="20"/>
  <c r="E132" i="20"/>
  <c r="D191" i="20" l="1"/>
  <c r="K141" i="20" l="1"/>
  <c r="J141" i="20"/>
  <c r="I119" i="20"/>
  <c r="I39" i="20" s="1"/>
  <c r="H108" i="20"/>
  <c r="J119" i="20" l="1"/>
  <c r="K119" i="20"/>
  <c r="I108" i="20"/>
  <c r="K108" i="20" l="1"/>
  <c r="J108" i="20"/>
  <c r="E192" i="20"/>
  <c r="I54" i="20"/>
  <c r="H54" i="20"/>
  <c r="E54" i="20"/>
  <c r="D54" i="20"/>
  <c r="F54" i="20" l="1"/>
  <c r="J54" i="20"/>
  <c r="E191" i="20"/>
  <c r="F191" i="20" s="1"/>
  <c r="G191" i="20" l="1"/>
  <c r="E198" i="20" l="1"/>
  <c r="D198" i="20"/>
  <c r="D197" i="20"/>
  <c r="E196" i="20"/>
  <c r="D196" i="20"/>
  <c r="E195" i="20"/>
  <c r="D195" i="20"/>
  <c r="D194" i="20"/>
  <c r="E193" i="20"/>
  <c r="D193" i="20"/>
  <c r="D192" i="20"/>
  <c r="I125" i="20"/>
  <c r="H125" i="20"/>
  <c r="E119" i="20"/>
  <c r="E107" i="20" s="1"/>
  <c r="D108" i="20"/>
  <c r="D107" i="20" s="1"/>
  <c r="I96" i="20"/>
  <c r="I130" i="20" s="1"/>
  <c r="H96" i="20"/>
  <c r="H130" i="20" s="1"/>
  <c r="E96" i="20"/>
  <c r="E130" i="20" s="1"/>
  <c r="I69" i="20"/>
  <c r="I129" i="20" s="1"/>
  <c r="D69" i="20"/>
  <c r="D132" i="20"/>
  <c r="I40" i="20" l="1"/>
  <c r="I38" i="20" s="1"/>
  <c r="I107" i="20"/>
  <c r="F69" i="20"/>
  <c r="D53" i="20"/>
  <c r="D133" i="20" s="1"/>
  <c r="D134" i="20" s="1"/>
  <c r="F125" i="20"/>
  <c r="G125" i="20" s="1"/>
  <c r="G119" i="20"/>
  <c r="F119" i="20"/>
  <c r="G96" i="20"/>
  <c r="F96" i="20"/>
  <c r="H107" i="20"/>
  <c r="K125" i="20"/>
  <c r="K96" i="20"/>
  <c r="J96" i="20"/>
  <c r="G194" i="20"/>
  <c r="F194" i="20"/>
  <c r="G195" i="20"/>
  <c r="F195" i="20"/>
  <c r="F193" i="20"/>
  <c r="G193" i="20"/>
  <c r="F198" i="20"/>
  <c r="G198" i="20"/>
  <c r="G192" i="20"/>
  <c r="F192" i="20"/>
  <c r="F197" i="20"/>
  <c r="G197" i="20"/>
  <c r="F196" i="20"/>
  <c r="G196" i="20"/>
  <c r="G108" i="20"/>
  <c r="F108" i="20"/>
  <c r="G69" i="20"/>
  <c r="D129" i="20"/>
  <c r="G35" i="20"/>
  <c r="F35" i="20"/>
  <c r="J125" i="20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J38" i="20" l="1"/>
  <c r="I35" i="20"/>
  <c r="E53" i="20"/>
  <c r="G107" i="20"/>
  <c r="G130" i="20"/>
  <c r="F130" i="20"/>
  <c r="K107" i="20"/>
  <c r="F107" i="20"/>
  <c r="F129" i="20"/>
  <c r="G129" i="20"/>
  <c r="G132" i="20"/>
  <c r="F132" i="20"/>
  <c r="J107" i="20"/>
  <c r="I53" i="20"/>
  <c r="L130" i="20"/>
  <c r="G53" i="20" l="1"/>
  <c r="E133" i="20"/>
  <c r="F53" i="20"/>
  <c r="F131" i="20"/>
  <c r="E134" i="20" l="1"/>
  <c r="F134" i="20" s="1"/>
  <c r="G133" i="20"/>
  <c r="F133" i="20"/>
  <c r="G131" i="20"/>
  <c r="H69" i="20"/>
  <c r="J69" i="20" l="1"/>
  <c r="K69" i="20"/>
  <c r="H53" i="20"/>
  <c r="H133" i="20" s="1"/>
  <c r="H134" i="20" s="1"/>
  <c r="J53" i="20" l="1"/>
  <c r="K53" i="20"/>
  <c r="I131" i="20"/>
  <c r="I133" i="20" s="1"/>
  <c r="K133" i="20" s="1"/>
  <c r="J133" i="20" l="1"/>
  <c r="I132" i="20"/>
  <c r="J131" i="20"/>
  <c r="K131" i="20" l="1"/>
  <c r="I134" i="20"/>
  <c r="J140" i="20" l="1"/>
  <c r="K140" i="20"/>
  <c r="K39" i="20" l="1"/>
  <c r="K42" i="20"/>
  <c r="K130" i="20"/>
  <c r="K43" i="20"/>
  <c r="K37" i="20"/>
  <c r="K46" i="20"/>
  <c r="H129" i="20"/>
  <c r="J129" i="20" s="1"/>
  <c r="K47" i="20"/>
  <c r="K49" i="20"/>
  <c r="J49" i="20"/>
  <c r="K41" i="20"/>
  <c r="K40" i="20"/>
  <c r="K38" i="20"/>
  <c r="J46" i="20"/>
  <c r="K48" i="20"/>
  <c r="J47" i="20"/>
  <c r="J35" i="20"/>
  <c r="J43" i="20"/>
  <c r="J37" i="20"/>
  <c r="J41" i="20"/>
  <c r="J40" i="20"/>
  <c r="J48" i="20"/>
  <c r="J39" i="20"/>
  <c r="K129" i="20" l="1"/>
  <c r="J130" i="20"/>
  <c r="K35" i="20"/>
  <c r="J132" i="20" l="1"/>
  <c r="K132" i="20"/>
  <c r="J134" i="20" l="1"/>
  <c r="H175" i="20" l="1"/>
  <c r="H191" i="20" s="1"/>
  <c r="J197" i="20"/>
  <c r="K195" i="20"/>
  <c r="K192" i="20"/>
  <c r="J196" i="20"/>
  <c r="K194" i="20"/>
  <c r="J193" i="20"/>
  <c r="K193" i="20"/>
  <c r="K198" i="20"/>
  <c r="J178" i="20"/>
  <c r="K178" i="20"/>
  <c r="J182" i="20"/>
  <c r="K182" i="20"/>
  <c r="J180" i="20"/>
  <c r="K180" i="20"/>
  <c r="J181" i="20"/>
  <c r="K181" i="20"/>
  <c r="J177" i="20"/>
  <c r="K177" i="20"/>
  <c r="J176" i="20"/>
  <c r="K176" i="20"/>
  <c r="J179" i="20"/>
  <c r="K179" i="20"/>
  <c r="J192" i="20" l="1"/>
  <c r="K197" i="20"/>
  <c r="J198" i="20"/>
  <c r="J195" i="20"/>
  <c r="J194" i="20"/>
  <c r="J191" i="20"/>
  <c r="K191" i="20"/>
  <c r="K175" i="20"/>
  <c r="J175" i="20"/>
  <c r="K196" i="20"/>
</calcChain>
</file>

<file path=xl/sharedStrings.xml><?xml version="1.0" encoding="utf-8"?>
<sst xmlns="http://schemas.openxmlformats.org/spreadsheetml/2006/main" count="364" uniqueCount="298">
  <si>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</si>
  <si>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</si>
  <si>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</si>
  <si>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</si>
  <si>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</si>
  <si>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</si>
  <si>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</si>
  <si>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</si>
  <si>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</si>
  <si>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</si>
  <si>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</si>
  <si>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</si>
  <si>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</si>
  <si>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</si>
  <si>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</si>
  <si>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</si>
  <si>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</si>
  <si>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</si>
  <si>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</si>
  <si>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</si>
  <si>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</si>
  <si>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</si>
  <si>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</si>
  <si>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</si>
  <si>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</si>
  <si>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</si>
  <si>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</si>
  <si>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</si>
  <si>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</si>
  <si>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</si>
  <si>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</si>
  <si>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</si>
  <si>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</si>
  <si>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</si>
  <si>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</si>
  <si>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</si>
  <si>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</si>
  <si>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</si>
  <si>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</si>
  <si>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</si>
  <si>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</si>
  <si>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</si>
  <si>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</si>
  <si>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</si>
  <si>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</si>
  <si>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</si>
  <si>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</si>
  <si>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</si>
  <si>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</si>
  <si>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</si>
  <si>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</si>
  <si>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</si>
  <si>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</si>
  <si>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</si>
  <si>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</si>
  <si>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</si>
  <si>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</si>
  <si>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</si>
  <si>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</si>
  <si>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</si>
  <si>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</si>
  <si>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</si>
  <si>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</si>
  <si>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</si>
  <si>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</si>
  <si>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</si>
  <si>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</si>
  <si>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</si>
  <si>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</si>
  <si>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</si>
  <si>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</si>
  <si>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</si>
  <si>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</si>
  <si>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</si>
  <si>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</si>
  <si>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</si>
  <si>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</si>
  <si>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</si>
  <si>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</si>
  <si>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</si>
  <si>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</si>
  <si>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</si>
  <si>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</si>
  <si>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</si>
  <si>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</si>
  <si>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</si>
  <si>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</si>
  <si>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</si>
  <si>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</si>
  <si>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</si>
  <si>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</si>
  <si>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</si>
  <si>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</si>
  <si>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</si>
  <si>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</si>
  <si>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</si>
  <si>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</si>
  <si>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</si>
  <si>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</si>
  <si>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</si>
  <si>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</si>
  <si>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</si>
  <si>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</si>
  <si>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</si>
  <si>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</si>
  <si>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</si>
  <si>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</si>
  <si>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</si>
  <si>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</si>
  <si>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</si>
  <si>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</si>
  <si>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</si>
  <si>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</si>
  <si>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</si>
  <si>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</si>
  <si>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</si>
  <si>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</si>
  <si>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</si>
  <si>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</si>
  <si>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</si>
  <si>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</si>
  <si>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</si>
  <si>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</si>
  <si>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</si>
  <si>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</si>
  <si>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</si>
  <si>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</si>
  <si>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</si>
  <si>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</si>
  <si>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</si>
  <si>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</si>
  <si>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</si>
  <si>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</si>
  <si>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</si>
  <si>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</si>
  <si>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</si>
  <si>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</si>
  <si>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</si>
  <si>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</si>
  <si>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</si>
  <si>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</si>
  <si>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</si>
  <si>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</si>
  <si>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</si>
  <si>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</si>
  <si>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</si>
  <si>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</si>
  <si>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</si>
  <si>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</si>
  <si>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</si>
  <si>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</si>
  <si>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</si>
  <si>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</si>
  <si>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</si>
  <si>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</si>
  <si>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</si>
  <si>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</si>
  <si>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</si>
  <si>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</si>
  <si>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</si>
  <si>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</si>
  <si>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</si>
  <si>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</si>
  <si>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</si>
  <si>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</si>
  <si>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</si>
  <si>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</si>
  <si>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</si>
  <si>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</si>
  <si>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</si>
  <si>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</si>
  <si>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</si>
  <si>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</si>
  <si>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</si>
  <si>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</si>
  <si>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</si>
  <si>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</si>
  <si>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</si>
  <si>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</si>
  <si>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</si>
  <si>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</si>
  <si>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</si>
  <si>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</si>
  <si>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</si>
  <si>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</si>
  <si>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</si>
  <si>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</si>
  <si>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</si>
  <si>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</si>
  <si>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</si>
  <si>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</si>
  <si>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</si>
  <si>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</si>
  <si>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</si>
  <si>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</si>
  <si>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</si>
  <si>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</si>
  <si>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</si>
  <si>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</si>
  <si>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</si>
  <si>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</si>
  <si>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</si>
  <si>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</si>
  <si>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</si>
  <si>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</si>
  <si>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</si>
  <si>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</si>
  <si>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</si>
  <si>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</si>
  <si>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</si>
  <si>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</si>
  <si>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</si>
  <si>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</si>
  <si>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</si>
  <si>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</si>
  <si>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</si>
  <si>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</si>
  <si>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</si>
  <si>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</si>
  <si>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</si>
  <si>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</si>
  <si>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</si>
  <si>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</si>
  <si>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</si>
  <si>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</si>
  <si>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</si>
  <si>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</si>
  <si>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</si>
  <si>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</si>
  <si>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</si>
  <si>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</si>
  <si>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</si>
  <si>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</si>
  <si>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</si>
  <si>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</si>
  <si>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</si>
  <si>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</si>
  <si>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</si>
  <si>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</si>
  <si>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</si>
  <si>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</si>
  <si>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</si>
  <si>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</si>
  <si>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</si>
  <si>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</si>
  <si>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</si>
  <si>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</si>
  <si>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</si>
  <si>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</si>
  <si>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</si>
  <si>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</si>
  <si>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</si>
  <si>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</si>
  <si>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</si>
  <si>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</si>
  <si>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</si>
  <si>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</si>
  <si>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</si>
  <si>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</si>
  <si>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</si>
  <si>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</si>
  <si>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</si>
  <si>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</si>
  <si>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</si>
  <si>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</si>
  <si>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</si>
  <si>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</si>
  <si>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</si>
  <si>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</si>
  <si>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</si>
  <si>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</si>
  <si>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</si>
  <si>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</si>
  <si>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</si>
  <si>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</si>
  <si>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</si>
  <si>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</si>
  <si>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</si>
  <si>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</si>
  <si>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</si>
  <si>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"Міська клінічна лікарня №1 Івано-Франківської міської ради"</t>
  </si>
  <si>
    <t>Управління охорони здоров'я</t>
  </si>
  <si>
    <t>Охорона здоров'я</t>
  </si>
  <si>
    <t>Діяльність лікарняних закладів</t>
  </si>
  <si>
    <t>Комунальна</t>
  </si>
  <si>
    <t>м.Івано-Франківськ,вул.Матейки,34</t>
  </si>
  <si>
    <t>53-37-91</t>
  </si>
  <si>
    <t>01993322</t>
  </si>
  <si>
    <t xml:space="preserve">                                                 Галина ЯЦКІВ</t>
  </si>
  <si>
    <t>Руслан МАРЦІНКІВ</t>
  </si>
  <si>
    <t xml:space="preserve">Керівник закладу </t>
  </si>
  <si>
    <t xml:space="preserve">                                                  Алла ВАЦЕБА</t>
  </si>
  <si>
    <t>Тереза СТЕФАНКІВ</t>
  </si>
  <si>
    <t>86.1</t>
  </si>
  <si>
    <r>
      <t xml:space="preserve">ЗВІТ ПРО ВИКОНАННЯ  ФІНАНСОВОГО ПЛАНУ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КОМУНАЛЬНОГО НЕКОМЕРЦІЙНОГО ПІДПРИЄМСТВА  "МІСЬКА КЛІНІЧНА ЛІКАРНЯ №1 ІВАНО-ФРАНКІВСЬКОЇ МІСЬКОЇ РАДИ" </t>
    </r>
  </si>
  <si>
    <t>Зміни  31.12.2024</t>
  </si>
  <si>
    <t>ЗА  12 місяців 2024 РОКУ</t>
  </si>
  <si>
    <t>Звітний період (ІV квартал 2024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</si>
</sst>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#,##0.0"/>
    <numFmt numFmtId="176" formatCode="0.0"/>
  </numFmts>
  <fonts count="8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CFF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463">
    <xf numFmtId="0" fontId="0" fillId="0" borderId="0" xfId="0"/>
    <xf numFmtId="0" fontId="61" fillId="0" borderId="0" xfId="0" applyFont="1" applyAlignment="1">
      <alignment vertical="center"/>
    </xf>
    <xf numFmtId="0" fontId="62" fillId="0" borderId="0" xfId="0" applyFont="1" applyAlignment="1">
      <alignment vertical="center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0" fontId="64" fillId="0" borderId="0" xfId="0" applyFont="1" applyAlignment="1">
      <alignment horizontal="center" vertical="center"/>
    </xf>
    <xf numFmtId="0" fontId="64" fillId="0" borderId="0" xfId="0" applyFont="1" applyAlignment="1">
      <alignment vertical="center" wrapText="1"/>
    </xf>
    <xf numFmtId="0" fontId="62" fillId="28" borderId="0" xfId="0" applyFont="1" applyFill="1" applyAlignment="1">
      <alignment vertical="center"/>
    </xf>
    <xf numFmtId="0" fontId="62" fillId="0" borderId="0" xfId="0" applyFont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9" fillId="28" borderId="0" xfId="0" applyFont="1" applyFill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9" fillId="0" borderId="0" xfId="0" applyFont="1" applyAlignment="1">
      <alignment horizontal="left" vertical="center" wrapText="1"/>
    </xf>
    <xf numFmtId="0" fontId="77" fillId="0" borderId="0" xfId="0" applyFont="1" applyAlignment="1">
      <alignment horizontal="center" vertical="center" wrapText="1"/>
    </xf>
    <xf numFmtId="0" fontId="69" fillId="0" borderId="0" xfId="0" applyFont="1" applyAlignment="1">
      <alignment horizontal="center" vertical="center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vertical="center"/>
    </xf>
    <xf numFmtId="0" fontId="64" fillId="0" borderId="0" xfId="0" applyFont="1" applyAlignment="1">
      <alignment horizontal="left" vertical="center" wrapText="1"/>
    </xf>
    <xf numFmtId="0" fontId="70" fillId="0" borderId="0" xfId="0" applyFont="1" applyAlignment="1">
      <alignment horizontal="center" vertical="center" wrapText="1"/>
    </xf>
    <xf numFmtId="0" fontId="78" fillId="0" borderId="0" xfId="0" applyFont="1" applyAlignment="1">
      <alignment vertical="center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0" fontId="62" fillId="28" borderId="38" xfId="0" applyFont="1" applyFill="1" applyBorder="1" applyAlignment="1">
      <alignment vertical="center" wrapText="1"/>
    </xf>
    <xf numFmtId="0" fontId="80" fillId="0" borderId="14" xfId="0" applyFont="1" applyBorder="1" applyAlignment="1">
      <alignment horizontal="center" vertical="center"/>
    </xf>
    <xf numFmtId="0" fontId="81" fillId="0" borderId="16" xfId="0" applyFont="1" applyBorder="1" applyAlignment="1">
      <alignment horizontal="center" vertical="center"/>
    </xf>
    <xf numFmtId="0" fontId="70" fillId="28" borderId="15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vertical="center" wrapText="1"/>
    </xf>
    <xf numFmtId="0" fontId="70" fillId="28" borderId="20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vertical="center" wrapText="1"/>
    </xf>
    <xf numFmtId="0" fontId="62" fillId="28" borderId="44" xfId="0" applyFont="1" applyFill="1" applyBorder="1" applyAlignment="1">
      <alignment vertical="center" wrapText="1"/>
    </xf>
    <xf numFmtId="0" fontId="64" fillId="28" borderId="0" xfId="0" applyFont="1" applyFill="1" applyAlignment="1">
      <alignment horizontal="center" vertical="center"/>
    </xf>
    <xf numFmtId="0" fontId="64" fillId="28" borderId="0" xfId="0" applyFont="1" applyFill="1" applyAlignment="1">
      <alignment vertical="center"/>
    </xf>
    <xf numFmtId="0" fontId="80" fillId="0" borderId="14" xfId="0" applyFont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2" fillId="28" borderId="44" xfId="0" applyFont="1" applyFill="1" applyBorder="1" applyAlignment="1">
      <alignment horizontal="center" vertical="center" wrapText="1"/>
    </xf>
    <xf numFmtId="0" fontId="62" fillId="0" borderId="28" xfId="0" applyFont="1" applyBorder="1" applyAlignment="1">
      <alignment vertical="center" wrapText="1"/>
    </xf>
    <xf numFmtId="0" fontId="70" fillId="0" borderId="15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176" fontId="62" fillId="0" borderId="22" xfId="0" applyNumberFormat="1" applyFont="1" applyBorder="1" applyAlignment="1">
      <alignment vertical="center" wrapText="1"/>
    </xf>
    <xf numFmtId="176" fontId="62" fillId="0" borderId="21" xfId="0" applyNumberFormat="1" applyFont="1" applyBorder="1" applyAlignment="1">
      <alignment horizontal="right" vertical="center" wrapText="1"/>
    </xf>
    <xf numFmtId="176" fontId="62" fillId="0" borderId="23" xfId="0" applyNumberFormat="1" applyFont="1" applyBorder="1" applyAlignment="1">
      <alignment horizontal="right" vertical="center" wrapText="1"/>
    </xf>
    <xf numFmtId="176" fontId="62" fillId="0" borderId="22" xfId="0" applyNumberFormat="1" applyFont="1" applyBorder="1" applyAlignment="1">
      <alignment horizontal="right" vertical="center" wrapText="1"/>
    </xf>
    <xf numFmtId="0" fontId="78" fillId="0" borderId="31" xfId="0" applyFont="1" applyBorder="1" applyAlignment="1">
      <alignment horizontal="left" vertical="center"/>
    </xf>
    <xf numFmtId="0" fontId="62" fillId="0" borderId="26" xfId="0" applyFont="1" applyBorder="1" applyAlignment="1">
      <alignment horizontal="center" vertical="center"/>
    </xf>
    <xf numFmtId="0" fontId="78" fillId="0" borderId="23" xfId="0" applyFont="1" applyBorder="1" applyAlignment="1">
      <alignment horizontal="left" vertical="center"/>
    </xf>
    <xf numFmtId="0" fontId="78" fillId="0" borderId="32" xfId="0" applyFont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66" fillId="0" borderId="29" xfId="0" applyFont="1" applyBorder="1" applyAlignment="1">
      <alignment vertical="center" wrapText="1"/>
    </xf>
    <xf numFmtId="0" fontId="78" fillId="0" borderId="30" xfId="0" applyFont="1" applyBorder="1" applyAlignment="1">
      <alignment vertical="center" wrapText="1"/>
    </xf>
    <xf numFmtId="0" fontId="78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78" fillId="0" borderId="0" xfId="0" applyFont="1" applyAlignment="1">
      <alignment vertical="center" wrapText="1"/>
    </xf>
    <xf numFmtId="0" fontId="66" fillId="0" borderId="0" xfId="0" applyFont="1" applyAlignment="1">
      <alignment vertical="center" wrapText="1"/>
    </xf>
    <xf numFmtId="0" fontId="79" fillId="0" borderId="0" xfId="0" applyFont="1"/>
    <xf numFmtId="0" fontId="78" fillId="0" borderId="19" xfId="0" applyFont="1" applyBorder="1" applyAlignment="1">
      <alignment horizontal="center" vertical="center" wrapText="1"/>
    </xf>
    <xf numFmtId="0" fontId="78" fillId="0" borderId="16" xfId="0" applyFont="1" applyBorder="1" applyAlignment="1">
      <alignment horizontal="center" vertical="center" wrapText="1"/>
    </xf>
    <xf numFmtId="0" fontId="66" fillId="0" borderId="15" xfId="0" applyFont="1" applyBorder="1" applyAlignment="1">
      <alignment horizontal="center" vertical="center" wrapText="1"/>
    </xf>
    <xf numFmtId="0" fontId="66" fillId="0" borderId="17" xfId="0" applyFont="1" applyBorder="1" applyAlignment="1">
      <alignment horizontal="center" vertical="center" wrapText="1"/>
    </xf>
    <xf numFmtId="0" fontId="62" fillId="0" borderId="19" xfId="0" applyFont="1" applyBorder="1" applyAlignment="1">
      <alignment horizontal="center" vertical="center" wrapText="1"/>
    </xf>
    <xf numFmtId="0" fontId="62" fillId="0" borderId="17" xfId="0" applyFont="1" applyBorder="1" applyAlignment="1">
      <alignment vertical="center" wrapText="1"/>
    </xf>
    <xf numFmtId="0" fontId="69" fillId="0" borderId="17" xfId="0" applyFont="1" applyBorder="1" applyAlignment="1">
      <alignment vertical="center" wrapText="1"/>
    </xf>
    <xf numFmtId="0" fontId="62" fillId="0" borderId="38" xfId="0" applyFont="1" applyBorder="1" applyAlignment="1">
      <alignment vertical="center" wrapText="1"/>
    </xf>
    <xf numFmtId="0" fontId="70" fillId="0" borderId="39" xfId="0" applyFont="1" applyBorder="1" applyAlignment="1">
      <alignment horizontal="center" vertical="center" wrapText="1"/>
    </xf>
    <xf numFmtId="0" fontId="62" fillId="0" borderId="21" xfId="0" applyFont="1" applyBorder="1" applyAlignment="1">
      <alignment horizontal="center" vertical="center" wrapText="1"/>
    </xf>
    <xf numFmtId="49" fontId="62" fillId="0" borderId="21" xfId="0" applyNumberFormat="1" applyFont="1" applyBorder="1" applyAlignment="1">
      <alignment vertical="center" wrapText="1"/>
    </xf>
    <xf numFmtId="0" fontId="70" fillId="0" borderId="22" xfId="0" applyFont="1" applyBorder="1" applyAlignment="1">
      <alignment horizontal="center" vertical="center" wrapText="1"/>
    </xf>
    <xf numFmtId="49" fontId="62" fillId="0" borderId="23" xfId="0" applyNumberFormat="1" applyFont="1" applyBorder="1" applyAlignment="1">
      <alignment vertical="center" wrapText="1"/>
    </xf>
    <xf numFmtId="0" fontId="71" fillId="0" borderId="41" xfId="0" applyFont="1" applyBorder="1" applyAlignment="1">
      <alignment vertical="center" wrapText="1"/>
    </xf>
    <xf numFmtId="0" fontId="71" fillId="0" borderId="21" xfId="0" applyFont="1" applyBorder="1" applyAlignment="1">
      <alignment horizontal="center" vertical="center" wrapText="1"/>
    </xf>
    <xf numFmtId="0" fontId="62" fillId="0" borderId="41" xfId="0" applyFont="1" applyBorder="1" applyAlignment="1">
      <alignment vertical="center" wrapText="1"/>
    </xf>
    <xf numFmtId="49" fontId="62" fillId="0" borderId="16" xfId="0" applyNumberFormat="1" applyFont="1" applyBorder="1" applyAlignment="1">
      <alignment vertical="center" wrapText="1"/>
    </xf>
    <xf numFmtId="49" fontId="69" fillId="0" borderId="17" xfId="0" applyNumberFormat="1" applyFont="1" applyBorder="1" applyAlignment="1">
      <alignment vertical="center" wrapText="1"/>
    </xf>
    <xf numFmtId="49" fontId="62" fillId="0" borderId="17" xfId="0" applyNumberFormat="1" applyFont="1" applyBorder="1" applyAlignment="1">
      <alignment vertical="center" wrapText="1"/>
    </xf>
    <xf numFmtId="0" fontId="71" fillId="0" borderId="38" xfId="0" applyFont="1" applyBorder="1" applyAlignment="1">
      <alignment vertical="center" wrapText="1"/>
    </xf>
    <xf numFmtId="0" fontId="71" fillId="0" borderId="42" xfId="0" applyFont="1" applyBorder="1" applyAlignment="1">
      <alignment vertical="center" wrapText="1"/>
    </xf>
    <xf numFmtId="0" fontId="71" fillId="0" borderId="16" xfId="0" applyFont="1" applyBorder="1" applyAlignment="1">
      <alignment horizontal="center" vertical="center" wrapText="1"/>
    </xf>
    <xf numFmtId="0" fontId="73" fillId="0" borderId="41" xfId="0" applyFont="1" applyBorder="1" applyAlignment="1">
      <alignment vertical="center" wrapText="1"/>
    </xf>
    <xf numFmtId="0" fontId="71" fillId="0" borderId="23" xfId="0" applyFont="1" applyBorder="1" applyAlignment="1">
      <alignment horizontal="center" vertical="center" wrapText="1"/>
    </xf>
    <xf numFmtId="0" fontId="70" fillId="0" borderId="43" xfId="0" applyFont="1" applyBorder="1" applyAlignment="1">
      <alignment horizontal="center" vertical="center" wrapText="1"/>
    </xf>
    <xf numFmtId="0" fontId="70" fillId="0" borderId="25" xfId="0" applyFont="1" applyBorder="1" applyAlignment="1">
      <alignment horizontal="center" vertical="center" wrapText="1"/>
    </xf>
    <xf numFmtId="0" fontId="62" fillId="0" borderId="32" xfId="0" applyFont="1" applyBorder="1" applyAlignment="1">
      <alignment horizontal="center" vertical="center" wrapText="1"/>
    </xf>
    <xf numFmtId="0" fontId="62" fillId="0" borderId="43" xfId="0" applyFont="1" applyBorder="1" applyAlignment="1">
      <alignment horizontal="center" vertical="center" wrapText="1"/>
    </xf>
    <xf numFmtId="0" fontId="73" fillId="0" borderId="38" xfId="0" applyFont="1" applyBorder="1" applyAlignment="1">
      <alignment vertical="center" wrapText="1"/>
    </xf>
    <xf numFmtId="0" fontId="73" fillId="0" borderId="21" xfId="0" applyFont="1" applyBorder="1" applyAlignment="1">
      <alignment horizontal="center" vertical="center" wrapText="1"/>
    </xf>
    <xf numFmtId="0" fontId="73" fillId="0" borderId="23" xfId="0" applyFont="1" applyBorder="1" applyAlignment="1">
      <alignment horizontal="center" vertical="center" wrapText="1"/>
    </xf>
    <xf numFmtId="0" fontId="74" fillId="0" borderId="41" xfId="0" applyFont="1" applyBorder="1" applyAlignment="1">
      <alignment vertical="center" wrapText="1"/>
    </xf>
    <xf numFmtId="49" fontId="62" fillId="0" borderId="24" xfId="0" applyNumberFormat="1" applyFont="1" applyBorder="1" applyAlignment="1">
      <alignment vertical="center" wrapText="1"/>
    </xf>
    <xf numFmtId="0" fontId="62" fillId="0" borderId="42" xfId="0" applyFont="1" applyBorder="1" applyAlignment="1">
      <alignment vertical="center" wrapText="1"/>
    </xf>
    <xf numFmtId="0" fontId="62" fillId="0" borderId="16" xfId="0" applyFont="1" applyBorder="1" applyAlignment="1">
      <alignment horizontal="center" vertical="center" wrapText="1"/>
    </xf>
    <xf numFmtId="0" fontId="70" fillId="0" borderId="20" xfId="0" applyFont="1" applyBorder="1" applyAlignment="1">
      <alignment horizontal="center" vertical="center" wrapText="1"/>
    </xf>
    <xf numFmtId="0" fontId="73" fillId="0" borderId="42" xfId="0" applyFont="1" applyBorder="1" applyAlignment="1">
      <alignment vertical="center" wrapText="1"/>
    </xf>
    <xf numFmtId="0" fontId="73" fillId="0" borderId="16" xfId="0" applyFont="1" applyBorder="1" applyAlignment="1">
      <alignment horizontal="center" vertical="center" wrapText="1"/>
    </xf>
    <xf numFmtId="49" fontId="69" fillId="0" borderId="29" xfId="0" applyNumberFormat="1" applyFont="1" applyBorder="1" applyAlignment="1">
      <alignment vertical="center" wrapText="1"/>
    </xf>
    <xf numFmtId="0" fontId="70" fillId="0" borderId="14" xfId="0" applyFont="1" applyBorder="1" applyAlignment="1">
      <alignment horizontal="center" vertical="center" wrapText="1"/>
    </xf>
    <xf numFmtId="0" fontId="62" fillId="0" borderId="29" xfId="0" applyFont="1" applyBorder="1" applyAlignment="1">
      <alignment horizontal="center" vertical="center" wrapText="1"/>
    </xf>
    <xf numFmtId="0" fontId="72" fillId="0" borderId="29" xfId="0" applyFont="1" applyBorder="1" applyAlignment="1">
      <alignment vertical="center" wrapText="1"/>
    </xf>
    <xf numFmtId="0" fontId="62" fillId="0" borderId="22" xfId="0" applyFont="1" applyBorder="1" applyAlignment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49" fontId="76" fillId="0" borderId="24" xfId="0" applyNumberFormat="1" applyFont="1" applyBorder="1" applyAlignment="1">
      <alignment vertical="center" wrapText="1"/>
    </xf>
    <xf numFmtId="49" fontId="78" fillId="0" borderId="29" xfId="0" applyNumberFormat="1" applyFont="1" applyBorder="1" applyAlignment="1">
      <alignment horizontal="right" vertical="center" wrapText="1"/>
    </xf>
    <xf numFmtId="0" fontId="69" fillId="31" borderId="15" xfId="0" applyFont="1" applyFill="1" applyBorder="1" applyAlignment="1">
      <alignment vertical="center" wrapText="1"/>
    </xf>
    <xf numFmtId="0" fontId="70" fillId="31" borderId="19" xfId="0" applyFont="1" applyFill="1" applyBorder="1" applyAlignment="1">
      <alignment horizontal="center" vertical="center" wrapText="1"/>
    </xf>
    <xf numFmtId="0" fontId="69" fillId="31" borderId="17" xfId="0" applyFont="1" applyFill="1" applyBorder="1" applyAlignment="1">
      <alignment horizontal="center" vertical="center" wrapText="1"/>
    </xf>
    <xf numFmtId="0" fontId="62" fillId="31" borderId="18" xfId="0" applyFont="1" applyFill="1" applyBorder="1" applyAlignment="1">
      <alignment vertical="center" wrapText="1"/>
    </xf>
    <xf numFmtId="0" fontId="66" fillId="31" borderId="15" xfId="0" applyFont="1" applyFill="1" applyBorder="1" applyAlignment="1">
      <alignment vertical="center" wrapText="1"/>
    </xf>
    <xf numFmtId="0" fontId="62" fillId="31" borderId="15" xfId="0" applyFont="1" applyFill="1" applyBorder="1" applyAlignment="1">
      <alignment vertical="center" wrapText="1"/>
    </xf>
    <xf numFmtId="0" fontId="69" fillId="31" borderId="28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horizontal="center" vertical="center" wrapText="1"/>
    </xf>
    <xf numFmtId="175" fontId="69" fillId="31" borderId="15" xfId="0" applyNumberFormat="1" applyFont="1" applyFill="1" applyBorder="1" applyAlignment="1">
      <alignment horizontal="right" vertical="center" wrapText="1"/>
    </xf>
    <xf numFmtId="0" fontId="62" fillId="31" borderId="28" xfId="0" applyFont="1" applyFill="1" applyBorder="1" applyAlignment="1">
      <alignment vertical="center" wrapText="1"/>
    </xf>
    <xf numFmtId="0" fontId="62" fillId="31" borderId="17" xfId="0" applyFont="1" applyFill="1" applyBorder="1" applyAlignment="1">
      <alignment horizontal="center" vertical="center" wrapText="1"/>
    </xf>
    <xf numFmtId="175" fontId="69" fillId="31" borderId="17" xfId="0" applyNumberFormat="1" applyFont="1" applyFill="1" applyBorder="1" applyAlignment="1">
      <alignment horizontal="right" vertical="center" wrapText="1"/>
    </xf>
    <xf numFmtId="0" fontId="69" fillId="31" borderId="30" xfId="0" applyFont="1" applyFill="1" applyBorder="1" applyAlignment="1">
      <alignment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2" fillId="0" borderId="39" xfId="0" applyFont="1" applyBorder="1" applyAlignment="1">
      <alignment horizontal="center" vertical="center" wrapText="1"/>
    </xf>
    <xf numFmtId="0" fontId="62" fillId="0" borderId="25" xfId="0" applyFont="1" applyBorder="1" applyAlignment="1">
      <alignment horizontal="center" vertical="center" wrapText="1"/>
    </xf>
    <xf numFmtId="4" fontId="62" fillId="0" borderId="0" xfId="0" applyNumberFormat="1" applyFont="1" applyAlignment="1">
      <alignment horizontal="center" vertical="center" wrapText="1"/>
    </xf>
    <xf numFmtId="176" fontId="69" fillId="31" borderId="15" xfId="0" applyNumberFormat="1" applyFont="1" applyFill="1" applyBorder="1" applyAlignment="1">
      <alignment vertical="center" wrapText="1"/>
    </xf>
    <xf numFmtId="176" fontId="62" fillId="31" borderId="15" xfId="0" applyNumberFormat="1" applyFont="1" applyFill="1" applyBorder="1" applyAlignment="1">
      <alignment horizontal="right" vertical="center" wrapText="1"/>
    </xf>
    <xf numFmtId="176" fontId="69" fillId="31" borderId="15" xfId="0" applyNumberFormat="1" applyFont="1" applyFill="1" applyBorder="1" applyAlignment="1">
      <alignment horizontal="right" vertical="center" wrapText="1"/>
    </xf>
    <xf numFmtId="176" fontId="62" fillId="28" borderId="20" xfId="0" applyNumberFormat="1" applyFont="1" applyFill="1" applyBorder="1" applyAlignment="1">
      <alignment vertical="center" wrapText="1"/>
    </xf>
    <xf numFmtId="176" fontId="62" fillId="0" borderId="47" xfId="0" applyNumberFormat="1" applyFont="1" applyBorder="1" applyAlignment="1">
      <alignment horizontal="right" vertical="center" wrapText="1"/>
    </xf>
    <xf numFmtId="176" fontId="62" fillId="0" borderId="48" xfId="0" applyNumberFormat="1" applyFont="1" applyBorder="1" applyAlignment="1">
      <alignment horizontal="right" vertical="center" wrapText="1"/>
    </xf>
    <xf numFmtId="176" fontId="62" fillId="28" borderId="22" xfId="0" applyNumberFormat="1" applyFont="1" applyFill="1" applyBorder="1" applyAlignment="1">
      <alignment vertical="center" wrapText="1"/>
    </xf>
    <xf numFmtId="176" fontId="62" fillId="0" borderId="20" xfId="0" applyNumberFormat="1" applyFont="1" applyBorder="1" applyAlignment="1">
      <alignment horizontal="right" vertical="center" wrapText="1"/>
    </xf>
    <xf numFmtId="176" fontId="65" fillId="0" borderId="22" xfId="0" applyNumberFormat="1" applyFont="1" applyBorder="1" applyAlignment="1">
      <alignment vertical="center" wrapText="1"/>
    </xf>
    <xf numFmtId="176" fontId="62" fillId="31" borderId="15" xfId="0" applyNumberFormat="1" applyFont="1" applyFill="1" applyBorder="1" applyAlignment="1">
      <alignment vertical="center" wrapText="1"/>
    </xf>
    <xf numFmtId="176" fontId="65" fillId="31" borderId="15" xfId="0" applyNumberFormat="1" applyFont="1" applyFill="1" applyBorder="1" applyAlignment="1">
      <alignment horizontal="right" vertical="center" wrapText="1"/>
    </xf>
    <xf numFmtId="176" fontId="73" fillId="0" borderId="22" xfId="0" applyNumberFormat="1" applyFont="1" applyBorder="1" applyAlignment="1">
      <alignment horizontal="right" vertical="center" wrapText="1"/>
    </xf>
    <xf numFmtId="176" fontId="62" fillId="31" borderId="28" xfId="0" applyNumberFormat="1" applyFont="1" applyFill="1" applyBorder="1" applyAlignment="1">
      <alignment horizontal="right" vertical="center" wrapText="1"/>
    </xf>
    <xf numFmtId="176" fontId="62" fillId="31" borderId="13" xfId="0" applyNumberFormat="1" applyFont="1" applyFill="1" applyBorder="1" applyAlignment="1">
      <alignment horizontal="right" vertical="center" wrapText="1"/>
    </xf>
    <xf numFmtId="176" fontId="62" fillId="31" borderId="17" xfId="0" applyNumberFormat="1" applyFont="1" applyFill="1" applyBorder="1" applyAlignment="1">
      <alignment horizontal="right" vertical="center" wrapText="1"/>
    </xf>
    <xf numFmtId="176" fontId="65" fillId="0" borderId="22" xfId="0" applyNumberFormat="1" applyFont="1" applyBorder="1" applyAlignment="1">
      <alignment horizontal="right" vertical="center" wrapText="1"/>
    </xf>
    <xf numFmtId="176" fontId="62" fillId="0" borderId="24" xfId="0" applyNumberFormat="1" applyFont="1" applyBorder="1" applyAlignment="1">
      <alignment horizontal="right" vertical="center" wrapText="1"/>
    </xf>
    <xf numFmtId="176" fontId="62" fillId="31" borderId="28" xfId="0" applyNumberFormat="1" applyFont="1" applyFill="1" applyBorder="1" applyAlignment="1">
      <alignment vertical="center" wrapText="1"/>
    </xf>
    <xf numFmtId="176" fontId="62" fillId="0" borderId="46" xfId="0" applyNumberFormat="1" applyFont="1" applyBorder="1" applyAlignment="1">
      <alignment horizontal="right" vertical="center" wrapText="1"/>
    </xf>
    <xf numFmtId="176" fontId="62" fillId="0" borderId="20" xfId="0" applyNumberFormat="1" applyFont="1" applyBorder="1" applyAlignment="1">
      <alignment horizontal="center" vertical="center" wrapText="1"/>
    </xf>
    <xf numFmtId="176" fontId="72" fillId="0" borderId="20" xfId="0" applyNumberFormat="1" applyFont="1" applyBorder="1" applyAlignment="1">
      <alignment vertical="center" wrapText="1"/>
    </xf>
    <xf numFmtId="176" fontId="62" fillId="0" borderId="22" xfId="0" applyNumberFormat="1" applyFont="1" applyBorder="1" applyAlignment="1">
      <alignment horizontal="center" vertical="center" wrapText="1"/>
    </xf>
    <xf numFmtId="176" fontId="62" fillId="0" borderId="43" xfId="0" applyNumberFormat="1" applyFont="1" applyBorder="1" applyAlignment="1">
      <alignment horizontal="center" vertical="center" wrapText="1"/>
    </xf>
    <xf numFmtId="176" fontId="65" fillId="0" borderId="43" xfId="0" applyNumberFormat="1" applyFont="1" applyBorder="1" applyAlignment="1">
      <alignment vertical="center" wrapText="1"/>
    </xf>
    <xf numFmtId="176" fontId="69" fillId="31" borderId="28" xfId="0" applyNumberFormat="1" applyFont="1" applyFill="1" applyBorder="1" applyAlignment="1">
      <alignment vertical="center" wrapText="1"/>
    </xf>
    <xf numFmtId="176" fontId="75" fillId="0" borderId="22" xfId="0" applyNumberFormat="1" applyFont="1" applyBorder="1" applyAlignment="1">
      <alignment horizontal="right" vertical="center" wrapText="1"/>
    </xf>
    <xf numFmtId="176" fontId="76" fillId="0" borderId="23" xfId="0" applyNumberFormat="1" applyFont="1" applyBorder="1" applyAlignment="1">
      <alignment horizontal="right" vertical="center" wrapText="1"/>
    </xf>
    <xf numFmtId="176" fontId="76" fillId="0" borderId="48" xfId="0" applyNumberFormat="1" applyFont="1" applyBorder="1" applyAlignment="1">
      <alignment horizontal="right" vertical="center" wrapText="1"/>
    </xf>
    <xf numFmtId="176" fontId="72" fillId="0" borderId="22" xfId="0" applyNumberFormat="1" applyFont="1" applyBorder="1" applyAlignment="1">
      <alignment horizontal="right" vertical="center" wrapText="1"/>
    </xf>
    <xf numFmtId="176" fontId="69" fillId="0" borderId="23" xfId="0" applyNumberFormat="1" applyFont="1" applyBorder="1" applyAlignment="1">
      <alignment horizontal="right" vertical="center" wrapText="1"/>
    </xf>
    <xf numFmtId="176" fontId="69" fillId="0" borderId="48" xfId="0" applyNumberFormat="1" applyFont="1" applyBorder="1" applyAlignment="1">
      <alignment horizontal="right" vertical="center" wrapText="1"/>
    </xf>
    <xf numFmtId="176" fontId="65" fillId="31" borderId="13" xfId="0" applyNumberFormat="1" applyFont="1" applyFill="1" applyBorder="1" applyAlignment="1">
      <alignment horizontal="right" vertical="center" wrapText="1"/>
    </xf>
    <xf numFmtId="176" fontId="69" fillId="28" borderId="39" xfId="0" applyNumberFormat="1" applyFont="1" applyFill="1" applyBorder="1" applyAlignment="1">
      <alignment horizontal="center" vertical="center"/>
    </xf>
    <xf numFmtId="176" fontId="69" fillId="28" borderId="39" xfId="0" applyNumberFormat="1" applyFont="1" applyFill="1" applyBorder="1" applyAlignment="1">
      <alignment vertical="center"/>
    </xf>
    <xf numFmtId="176" fontId="64" fillId="28" borderId="22" xfId="0" applyNumberFormat="1" applyFont="1" applyFill="1" applyBorder="1" applyAlignment="1">
      <alignment horizontal="center" vertical="center"/>
    </xf>
    <xf numFmtId="176" fontId="64" fillId="28" borderId="25" xfId="0" applyNumberFormat="1" applyFont="1" applyFill="1" applyBorder="1" applyAlignment="1">
      <alignment horizontal="center" vertical="center"/>
    </xf>
    <xf numFmtId="175" fontId="62" fillId="28" borderId="21" xfId="0" applyNumberFormat="1" applyFont="1" applyFill="1" applyBorder="1" applyAlignment="1">
      <alignment vertical="center" wrapText="1"/>
    </xf>
    <xf numFmtId="175" fontId="62" fillId="28" borderId="23" xfId="0" applyNumberFormat="1" applyFont="1" applyFill="1" applyBorder="1" applyAlignment="1">
      <alignment vertical="center" wrapText="1"/>
    </xf>
    <xf numFmtId="175" fontId="62" fillId="0" borderId="23" xfId="0" applyNumberFormat="1" applyFont="1" applyBorder="1" applyAlignment="1">
      <alignment vertical="center" wrapText="1"/>
    </xf>
    <xf numFmtId="175" fontId="62" fillId="28" borderId="22" xfId="0" applyNumberFormat="1" applyFont="1" applyFill="1" applyBorder="1" applyAlignment="1">
      <alignment vertical="center" wrapText="1"/>
    </xf>
    <xf numFmtId="0" fontId="78" fillId="0" borderId="23" xfId="0" applyFont="1" applyBorder="1" applyAlignment="1">
      <alignment horizontal="center" vertical="center"/>
    </xf>
    <xf numFmtId="0" fontId="73" fillId="0" borderId="47" xfId="0" applyFont="1" applyBorder="1" applyAlignment="1">
      <alignment horizontal="center" vertical="center" wrapText="1"/>
    </xf>
    <xf numFmtId="0" fontId="73" fillId="0" borderId="48" xfId="0" applyFont="1" applyBorder="1" applyAlignment="1">
      <alignment horizontal="center" vertical="center" wrapText="1"/>
    </xf>
    <xf numFmtId="0" fontId="73" fillId="0" borderId="46" xfId="0" applyFont="1" applyBorder="1" applyAlignment="1">
      <alignment horizontal="center" vertical="center" wrapText="1"/>
    </xf>
    <xf numFmtId="175" fontId="62" fillId="28" borderId="43" xfId="0" applyNumberFormat="1" applyFont="1" applyFill="1" applyBorder="1" applyAlignment="1">
      <alignment vertical="center" wrapText="1"/>
    </xf>
    <xf numFmtId="175" fontId="62" fillId="0" borderId="20" xfId="0" applyNumberFormat="1" applyFont="1" applyBorder="1" applyAlignment="1">
      <alignment vertical="center" wrapText="1"/>
    </xf>
    <xf numFmtId="175" fontId="62" fillId="0" borderId="22" xfId="0" applyNumberFormat="1" applyFont="1" applyBorder="1" applyAlignment="1">
      <alignment vertical="center" wrapText="1"/>
    </xf>
    <xf numFmtId="175" fontId="62" fillId="29" borderId="28" xfId="0" applyNumberFormat="1" applyFont="1" applyFill="1" applyBorder="1" applyAlignment="1">
      <alignment vertical="center" wrapText="1"/>
    </xf>
    <xf numFmtId="175" fontId="62" fillId="31" borderId="45" xfId="0" applyNumberFormat="1" applyFont="1" applyFill="1" applyBorder="1" applyAlignment="1">
      <alignment vertical="center" wrapText="1"/>
    </xf>
    <xf numFmtId="175" fontId="62" fillId="28" borderId="24" xfId="0" applyNumberFormat="1" applyFont="1" applyFill="1" applyBorder="1" applyAlignment="1">
      <alignment vertical="center" wrapText="1"/>
    </xf>
    <xf numFmtId="175" fontId="62" fillId="28" borderId="41" xfId="0" applyNumberFormat="1" applyFont="1" applyFill="1" applyBorder="1" applyAlignment="1">
      <alignment vertical="center" wrapText="1"/>
    </xf>
    <xf numFmtId="176" fontId="62" fillId="28" borderId="45" xfId="0" applyNumberFormat="1" applyFont="1" applyFill="1" applyBorder="1" applyAlignment="1">
      <alignment horizontal="right" vertical="center" wrapText="1"/>
    </xf>
    <xf numFmtId="176" fontId="62" fillId="28" borderId="49" xfId="0" applyNumberFormat="1" applyFont="1" applyFill="1" applyBorder="1" applyAlignment="1">
      <alignment horizontal="right" vertical="center" wrapText="1"/>
    </xf>
    <xf numFmtId="176" fontId="62" fillId="29" borderId="15" xfId="0" applyNumberFormat="1" applyFont="1" applyFill="1" applyBorder="1" applyAlignment="1">
      <alignment horizontal="right" vertical="center" wrapText="1"/>
    </xf>
    <xf numFmtId="175" fontId="69" fillId="31" borderId="15" xfId="0" applyNumberFormat="1" applyFont="1" applyFill="1" applyBorder="1" applyAlignment="1">
      <alignment vertical="center" wrapText="1"/>
    </xf>
    <xf numFmtId="175" fontId="69" fillId="31" borderId="17" xfId="0" applyNumberFormat="1" applyFont="1" applyFill="1" applyBorder="1" applyAlignment="1">
      <alignment vertical="center" wrapText="1"/>
    </xf>
    <xf numFmtId="176" fontId="62" fillId="28" borderId="41" xfId="0" applyNumberFormat="1" applyFont="1" applyFill="1" applyBorder="1" applyAlignment="1">
      <alignment horizontal="right" vertical="center" wrapText="1"/>
    </xf>
    <xf numFmtId="176" fontId="62" fillId="0" borderId="41" xfId="0" applyNumberFormat="1" applyFont="1" applyBorder="1" applyAlignment="1">
      <alignment horizontal="right" vertical="center" wrapText="1"/>
    </xf>
    <xf numFmtId="176" fontId="73" fillId="0" borderId="41" xfId="0" applyNumberFormat="1" applyFont="1" applyBorder="1" applyAlignment="1">
      <alignment horizontal="right" vertical="center" wrapText="1"/>
    </xf>
    <xf numFmtId="176" fontId="62" fillId="0" borderId="41" xfId="0" applyNumberFormat="1" applyFont="1" applyBorder="1" applyAlignment="1">
      <alignment vertical="center" wrapText="1"/>
    </xf>
    <xf numFmtId="176" fontId="62" fillId="0" borderId="38" xfId="0" applyNumberFormat="1" applyFont="1" applyBorder="1" applyAlignment="1">
      <alignment horizontal="right" vertical="center" wrapText="1"/>
    </xf>
    <xf numFmtId="176" fontId="69" fillId="28" borderId="36" xfId="0" applyNumberFormat="1" applyFont="1" applyFill="1" applyBorder="1" applyAlignment="1">
      <alignment vertical="center"/>
    </xf>
    <xf numFmtId="176" fontId="64" fillId="28" borderId="41" xfId="0" applyNumberFormat="1" applyFont="1" applyFill="1" applyBorder="1" applyAlignment="1">
      <alignment vertical="center"/>
    </xf>
    <xf numFmtId="176" fontId="64" fillId="28" borderId="44" xfId="0" applyNumberFormat="1" applyFont="1" applyFill="1" applyBorder="1" applyAlignment="1">
      <alignment vertical="center"/>
    </xf>
    <xf numFmtId="176" fontId="62" fillId="0" borderId="23" xfId="0" applyNumberFormat="1" applyFont="1" applyBorder="1" applyAlignment="1">
      <alignment vertical="center" wrapText="1"/>
    </xf>
    <xf numFmtId="176" fontId="62" fillId="31" borderId="17" xfId="0" applyNumberFormat="1" applyFont="1" applyFill="1" applyBorder="1" applyAlignment="1">
      <alignment vertical="center" wrapText="1"/>
    </xf>
    <xf numFmtId="176" fontId="73" fillId="0" borderId="23" xfId="0" applyNumberFormat="1" applyFont="1" applyBorder="1" applyAlignment="1">
      <alignment horizontal="right" vertical="center" wrapText="1"/>
    </xf>
    <xf numFmtId="175" fontId="62" fillId="0" borderId="21" xfId="0" applyNumberFormat="1" applyFont="1" applyBorder="1" applyAlignment="1">
      <alignment vertical="center" wrapText="1"/>
    </xf>
    <xf numFmtId="176" fontId="73" fillId="0" borderId="43" xfId="0" applyNumberFormat="1" applyFont="1" applyBorder="1" applyAlignment="1">
      <alignment horizontal="center" vertical="center" wrapText="1"/>
    </xf>
    <xf numFmtId="176" fontId="62" fillId="0" borderId="24" xfId="0" applyNumberFormat="1" applyFont="1" applyBorder="1" applyAlignment="1">
      <alignment vertical="center" wrapText="1"/>
    </xf>
    <xf numFmtId="176" fontId="62" fillId="0" borderId="42" xfId="0" applyNumberFormat="1" applyFont="1" applyBorder="1" applyAlignment="1">
      <alignment vertical="center" wrapText="1"/>
    </xf>
    <xf numFmtId="176" fontId="62" fillId="28" borderId="38" xfId="0" applyNumberFormat="1" applyFont="1" applyFill="1" applyBorder="1" applyAlignment="1">
      <alignment horizontal="right" vertical="center" wrapText="1"/>
    </xf>
    <xf numFmtId="176" fontId="72" fillId="0" borderId="38" xfId="0" applyNumberFormat="1" applyFont="1" applyBorder="1" applyAlignment="1">
      <alignment vertical="center" wrapText="1"/>
    </xf>
    <xf numFmtId="175" fontId="62" fillId="0" borderId="41" xfId="0" applyNumberFormat="1" applyFont="1" applyBorder="1" applyAlignment="1">
      <alignment vertical="center" wrapText="1"/>
    </xf>
    <xf numFmtId="176" fontId="62" fillId="0" borderId="42" xfId="0" applyNumberFormat="1" applyFont="1" applyBorder="1" applyAlignment="1">
      <alignment horizontal="right" vertical="center" wrapText="1"/>
    </xf>
    <xf numFmtId="0" fontId="69" fillId="31" borderId="18" xfId="0" applyFont="1" applyFill="1" applyBorder="1" applyAlignment="1">
      <alignment horizontal="center" vertical="center" wrapText="1"/>
    </xf>
    <xf numFmtId="0" fontId="66" fillId="31" borderId="19" xfId="0" applyFont="1" applyFill="1" applyBorder="1" applyAlignment="1">
      <alignment vertical="center" wrapText="1"/>
    </xf>
    <xf numFmtId="0" fontId="68" fillId="31" borderId="50" xfId="0" applyFont="1" applyFill="1" applyBorder="1" applyAlignment="1">
      <alignment vertical="center" wrapText="1"/>
    </xf>
    <xf numFmtId="0" fontId="62" fillId="31" borderId="50" xfId="0" applyFont="1" applyFill="1" applyBorder="1" applyAlignment="1">
      <alignment vertical="center" wrapText="1"/>
    </xf>
    <xf numFmtId="176" fontId="62" fillId="31" borderId="30" xfId="0" applyNumberFormat="1" applyFont="1" applyFill="1" applyBorder="1" applyAlignment="1">
      <alignment horizontal="right" vertical="center" wrapText="1"/>
    </xf>
    <xf numFmtId="0" fontId="73" fillId="0" borderId="24" xfId="0" applyFont="1" applyBorder="1" applyAlignment="1">
      <alignment horizontal="center" vertical="center" wrapText="1"/>
    </xf>
    <xf numFmtId="0" fontId="62" fillId="31" borderId="15" xfId="0" applyFont="1" applyFill="1" applyBorder="1" applyAlignment="1">
      <alignment horizontal="center" vertical="center" wrapText="1"/>
    </xf>
    <xf numFmtId="176" fontId="62" fillId="31" borderId="27" xfId="0" applyNumberFormat="1" applyFont="1" applyFill="1" applyBorder="1" applyAlignment="1">
      <alignment horizontal="right" vertical="center" wrapText="1"/>
    </xf>
    <xf numFmtId="175" fontId="62" fillId="31" borderId="15" xfId="0" applyNumberFormat="1" applyFont="1" applyFill="1" applyBorder="1" applyAlignment="1">
      <alignment vertical="center" wrapText="1"/>
    </xf>
    <xf numFmtId="176" fontId="62" fillId="0" borderId="21" xfId="0" applyNumberFormat="1" applyFont="1" applyBorder="1" applyAlignment="1">
      <alignment horizontal="center" vertical="center" wrapText="1"/>
    </xf>
    <xf numFmtId="176" fontId="62" fillId="31" borderId="29" xfId="0" applyNumberFormat="1" applyFont="1" applyFill="1" applyBorder="1" applyAlignment="1">
      <alignment horizontal="right" vertical="center" wrapText="1"/>
    </xf>
    <xf numFmtId="176" fontId="62" fillId="0" borderId="20" xfId="0" applyNumberFormat="1" applyFont="1" applyBorder="1" applyAlignment="1">
      <alignment vertical="center" wrapText="1"/>
    </xf>
    <xf numFmtId="176" fontId="65" fillId="0" borderId="20" xfId="0" applyNumberFormat="1" applyFont="1" applyBorder="1" applyAlignment="1">
      <alignment horizontal="right" vertical="center" wrapText="1"/>
    </xf>
    <xf numFmtId="176" fontId="62" fillId="0" borderId="43" xfId="0" applyNumberFormat="1" applyFont="1" applyBorder="1" applyAlignment="1">
      <alignment vertical="center" wrapText="1"/>
    </xf>
    <xf numFmtId="176" fontId="65" fillId="0" borderId="43" xfId="0" applyNumberFormat="1" applyFont="1" applyBorder="1" applyAlignment="1">
      <alignment horizontal="right" vertical="center" wrapText="1"/>
    </xf>
    <xf numFmtId="175" fontId="69" fillId="31" borderId="45" xfId="0" applyNumberFormat="1" applyFont="1" applyFill="1" applyBorder="1" applyAlignment="1">
      <alignment vertical="center" wrapText="1"/>
    </xf>
    <xf numFmtId="175" fontId="62" fillId="31" borderId="15" xfId="0" applyNumberFormat="1" applyFont="1" applyFill="1" applyBorder="1" applyAlignment="1">
      <alignment horizontal="right" vertical="center" wrapText="1"/>
    </xf>
    <xf numFmtId="175" fontId="69" fillId="31" borderId="28" xfId="0" applyNumberFormat="1" applyFont="1" applyFill="1" applyBorder="1" applyAlignment="1">
      <alignment horizontal="right" vertical="center" wrapText="1"/>
    </xf>
    <xf numFmtId="175" fontId="62" fillId="31" borderId="28" xfId="0" applyNumberFormat="1" applyFont="1" applyFill="1" applyBorder="1" applyAlignment="1">
      <alignment horizontal="right" vertical="center" wrapText="1"/>
    </xf>
    <xf numFmtId="175" fontId="62" fillId="31" borderId="13" xfId="0" applyNumberFormat="1" applyFont="1" applyFill="1" applyBorder="1" applyAlignment="1">
      <alignment horizontal="right" vertical="center" wrapText="1"/>
    </xf>
    <xf numFmtId="175" fontId="65" fillId="31" borderId="28" xfId="0" applyNumberFormat="1" applyFont="1" applyFill="1" applyBorder="1" applyAlignment="1">
      <alignment vertical="center" wrapText="1"/>
    </xf>
    <xf numFmtId="175" fontId="65" fillId="31" borderId="30" xfId="0" applyNumberFormat="1" applyFont="1" applyFill="1" applyBorder="1" applyAlignment="1">
      <alignment vertical="center" wrapText="1"/>
    </xf>
    <xf numFmtId="175" fontId="62" fillId="28" borderId="20" xfId="0" applyNumberFormat="1" applyFont="1" applyFill="1" applyBorder="1" applyAlignment="1">
      <alignment vertical="center" wrapText="1"/>
    </xf>
    <xf numFmtId="176" fontId="62" fillId="28" borderId="21" xfId="0" applyNumberFormat="1" applyFont="1" applyFill="1" applyBorder="1" applyAlignment="1">
      <alignment horizontal="right" vertical="center" wrapText="1"/>
    </xf>
    <xf numFmtId="176" fontId="62" fillId="28" borderId="41" xfId="0" applyNumberFormat="1" applyFont="1" applyFill="1" applyBorder="1" applyAlignment="1">
      <alignment vertical="center" wrapText="1"/>
    </xf>
    <xf numFmtId="176" fontId="62" fillId="28" borderId="23" xfId="0" applyNumberFormat="1" applyFont="1" applyFill="1" applyBorder="1" applyAlignment="1">
      <alignment vertical="center" wrapText="1"/>
    </xf>
    <xf numFmtId="0" fontId="62" fillId="0" borderId="45" xfId="0" applyFont="1" applyBorder="1" applyAlignment="1">
      <alignment vertical="center" wrapText="1"/>
    </xf>
    <xf numFmtId="0" fontId="70" fillId="0" borderId="53" xfId="0" applyFont="1" applyBorder="1" applyAlignment="1">
      <alignment horizontal="center" vertical="center" wrapText="1"/>
    </xf>
    <xf numFmtId="176" fontId="62" fillId="28" borderId="39" xfId="0" applyNumberFormat="1" applyFont="1" applyFill="1" applyBorder="1" applyAlignment="1">
      <alignment horizontal="right" vertical="center" wrapText="1"/>
    </xf>
    <xf numFmtId="176" fontId="62" fillId="28" borderId="22" xfId="0" applyNumberFormat="1" applyFont="1" applyFill="1" applyBorder="1" applyAlignment="1">
      <alignment horizontal="right" vertical="center" wrapText="1"/>
    </xf>
    <xf numFmtId="176" fontId="62" fillId="28" borderId="25" xfId="0" applyNumberFormat="1" applyFont="1" applyFill="1" applyBorder="1" applyAlignment="1">
      <alignment horizontal="right" vertical="center" wrapText="1"/>
    </xf>
    <xf numFmtId="0" fontId="62" fillId="0" borderId="49" xfId="0" applyFont="1" applyBorder="1" applyAlignment="1">
      <alignment horizontal="center" vertical="center" wrapText="1"/>
    </xf>
    <xf numFmtId="176" fontId="62" fillId="28" borderId="15" xfId="0" applyNumberFormat="1" applyFont="1" applyFill="1" applyBorder="1" applyAlignment="1">
      <alignment horizontal="right" vertical="center" wrapText="1"/>
    </xf>
    <xf numFmtId="176" fontId="62" fillId="28" borderId="40" xfId="0" applyNumberFormat="1" applyFont="1" applyFill="1" applyBorder="1" applyAlignment="1">
      <alignment horizontal="right" vertical="center" wrapText="1"/>
    </xf>
    <xf numFmtId="0" fontId="70" fillId="28" borderId="43" xfId="0" applyFont="1" applyFill="1" applyBorder="1" applyAlignment="1">
      <alignment horizontal="center" vertical="center" wrapText="1"/>
    </xf>
    <xf numFmtId="0" fontId="62" fillId="28" borderId="38" xfId="0" applyFont="1" applyFill="1" applyBorder="1" applyAlignment="1">
      <alignment horizontal="center" vertical="center" wrapText="1"/>
    </xf>
    <xf numFmtId="176" fontId="62" fillId="28" borderId="43" xfId="0" applyNumberFormat="1" applyFont="1" applyFill="1" applyBorder="1" applyAlignment="1">
      <alignment horizontal="right" vertical="center" wrapText="1"/>
    </xf>
    <xf numFmtId="176" fontId="64" fillId="28" borderId="40" xfId="0" applyNumberFormat="1" applyFont="1" applyFill="1" applyBorder="1" applyAlignment="1">
      <alignment vertical="center"/>
    </xf>
    <xf numFmtId="176" fontId="64" fillId="28" borderId="22" xfId="0" applyNumberFormat="1" applyFont="1" applyFill="1" applyBorder="1" applyAlignment="1">
      <alignment vertical="center"/>
    </xf>
    <xf numFmtId="176" fontId="64" fillId="28" borderId="25" xfId="0" applyNumberFormat="1" applyFont="1" applyFill="1" applyBorder="1" applyAlignment="1">
      <alignment vertical="center"/>
    </xf>
    <xf numFmtId="0" fontId="82" fillId="28" borderId="31" xfId="0" applyFont="1" applyFill="1" applyBorder="1" applyAlignment="1">
      <alignment vertical="center"/>
    </xf>
    <xf numFmtId="0" fontId="64" fillId="28" borderId="23" xfId="0" applyFont="1" applyFill="1" applyBorder="1" applyAlignment="1">
      <alignment vertical="center"/>
    </xf>
    <xf numFmtId="0" fontId="64" fillId="28" borderId="32" xfId="0" applyFont="1" applyFill="1" applyBorder="1" applyAlignment="1">
      <alignment vertical="center"/>
    </xf>
    <xf numFmtId="175" fontId="83" fillId="28" borderId="23" xfId="0" applyNumberFormat="1" applyFont="1" applyFill="1" applyBorder="1" applyAlignment="1">
      <alignment vertical="center" wrapText="1"/>
    </xf>
    <xf numFmtId="175" fontId="73" fillId="28" borderId="23" xfId="0" applyNumberFormat="1" applyFont="1" applyFill="1" applyBorder="1" applyAlignment="1">
      <alignment vertical="center" wrapText="1"/>
    </xf>
    <xf numFmtId="175" fontId="71" fillId="28" borderId="22" xfId="0" applyNumberFormat="1" applyFont="1" applyFill="1" applyBorder="1" applyAlignment="1">
      <alignment vertical="center" wrapText="1"/>
    </xf>
    <xf numFmtId="175" fontId="71" fillId="28" borderId="43" xfId="0" applyNumberFormat="1" applyFont="1" applyFill="1" applyBorder="1" applyAlignment="1">
      <alignment vertical="center" wrapText="1"/>
    </xf>
    <xf numFmtId="175" fontId="73" fillId="28" borderId="22" xfId="0" applyNumberFormat="1" applyFont="1" applyFill="1" applyBorder="1" applyAlignment="1">
      <alignment vertical="center" wrapText="1"/>
    </xf>
    <xf numFmtId="175" fontId="71" fillId="28" borderId="21" xfId="0" applyNumberFormat="1" applyFont="1" applyFill="1" applyBorder="1" applyAlignment="1">
      <alignment vertical="center" wrapText="1"/>
    </xf>
    <xf numFmtId="175" fontId="73" fillId="28" borderId="25" xfId="0" applyNumberFormat="1" applyFont="1" applyFill="1" applyBorder="1" applyAlignment="1">
      <alignment vertical="center" wrapText="1"/>
    </xf>
    <xf numFmtId="175" fontId="73" fillId="28" borderId="52" xfId="0" applyNumberFormat="1" applyFont="1" applyFill="1" applyBorder="1" applyAlignment="1">
      <alignment vertical="center" wrapText="1"/>
    </xf>
    <xf numFmtId="175" fontId="84" fillId="28" borderId="20" xfId="0" applyNumberFormat="1" applyFont="1" applyFill="1" applyBorder="1" applyAlignment="1">
      <alignment vertical="center" wrapText="1"/>
    </xf>
    <xf numFmtId="175" fontId="84" fillId="28" borderId="22" xfId="0" applyNumberFormat="1" applyFont="1" applyFill="1" applyBorder="1" applyAlignment="1">
      <alignment vertical="center" wrapText="1"/>
    </xf>
    <xf numFmtId="4" fontId="84" fillId="28" borderId="22" xfId="0" applyNumberFormat="1" applyFont="1" applyFill="1" applyBorder="1" applyAlignment="1">
      <alignment vertical="center" wrapText="1"/>
    </xf>
    <xf numFmtId="175" fontId="84" fillId="28" borderId="43" xfId="0" applyNumberFormat="1" applyFont="1" applyFill="1" applyBorder="1" applyAlignment="1">
      <alignment vertical="center" wrapText="1"/>
    </xf>
    <xf numFmtId="4" fontId="84" fillId="28" borderId="43" xfId="0" applyNumberFormat="1" applyFont="1" applyFill="1" applyBorder="1" applyAlignment="1">
      <alignment vertical="center" wrapText="1"/>
    </xf>
    <xf numFmtId="4" fontId="84" fillId="28" borderId="20" xfId="0" applyNumberFormat="1" applyFont="1" applyFill="1" applyBorder="1" applyAlignment="1">
      <alignment vertical="center" wrapText="1"/>
    </xf>
    <xf numFmtId="175" fontId="84" fillId="28" borderId="21" xfId="0" applyNumberFormat="1" applyFont="1" applyFill="1" applyBorder="1" applyAlignment="1">
      <alignment vertical="center" wrapText="1"/>
    </xf>
    <xf numFmtId="175" fontId="84" fillId="28" borderId="23" xfId="0" applyNumberFormat="1" applyFont="1" applyFill="1" applyBorder="1" applyAlignment="1">
      <alignment vertical="center" wrapText="1"/>
    </xf>
    <xf numFmtId="175" fontId="84" fillId="28" borderId="24" xfId="0" applyNumberFormat="1" applyFont="1" applyFill="1" applyBorder="1" applyAlignment="1">
      <alignment vertical="center" wrapText="1"/>
    </xf>
    <xf numFmtId="176" fontId="64" fillId="28" borderId="40" xfId="0" applyNumberFormat="1" applyFont="1" applyFill="1" applyBorder="1" applyAlignment="1">
      <alignment horizontal="center" vertical="center"/>
    </xf>
    <xf numFmtId="0" fontId="64" fillId="28" borderId="29" xfId="0" applyFont="1" applyFill="1" applyBorder="1" applyAlignment="1">
      <alignment vertical="center"/>
    </xf>
    <xf numFmtId="176" fontId="62" fillId="28" borderId="56" xfId="0" applyNumberFormat="1" applyFont="1" applyFill="1" applyBorder="1" applyAlignment="1">
      <alignment vertical="center" wrapText="1"/>
    </xf>
    <xf numFmtId="176" fontId="62" fillId="28" borderId="39" xfId="0" applyNumberFormat="1" applyFont="1" applyFill="1" applyBorder="1" applyAlignment="1">
      <alignment vertical="center" wrapText="1"/>
    </xf>
    <xf numFmtId="176" fontId="62" fillId="28" borderId="33" xfId="0" applyNumberFormat="1" applyFont="1" applyFill="1" applyBorder="1" applyAlignment="1">
      <alignment vertical="center" wrapText="1"/>
    </xf>
    <xf numFmtId="176" fontId="62" fillId="28" borderId="34" xfId="0" applyNumberFormat="1" applyFont="1" applyFill="1" applyBorder="1" applyAlignment="1">
      <alignment vertical="center" wrapText="1"/>
    </xf>
    <xf numFmtId="176" fontId="62" fillId="28" borderId="25" xfId="0" applyNumberFormat="1" applyFont="1" applyFill="1" applyBorder="1" applyAlignment="1">
      <alignment vertical="center" wrapText="1"/>
    </xf>
    <xf numFmtId="4" fontId="62" fillId="28" borderId="20" xfId="0" applyNumberFormat="1" applyFont="1" applyFill="1" applyBorder="1" applyAlignment="1">
      <alignment vertical="center" wrapText="1"/>
    </xf>
    <xf numFmtId="4" fontId="62" fillId="28" borderId="21" xfId="0" applyNumberFormat="1" applyFont="1" applyFill="1" applyBorder="1" applyAlignment="1">
      <alignment vertical="center" wrapText="1"/>
    </xf>
    <xf numFmtId="4" fontId="62" fillId="28" borderId="41" xfId="0" applyNumberFormat="1" applyFont="1" applyFill="1" applyBorder="1" applyAlignment="1">
      <alignment vertical="center" wrapText="1"/>
    </xf>
    <xf numFmtId="4" fontId="62" fillId="28" borderId="42" xfId="0" applyNumberFormat="1" applyFont="1" applyFill="1" applyBorder="1" applyAlignment="1">
      <alignment vertical="center" wrapText="1"/>
    </xf>
    <xf numFmtId="175" fontId="62" fillId="28" borderId="38" xfId="0" applyNumberFormat="1" applyFont="1" applyFill="1" applyBorder="1" applyAlignment="1">
      <alignment vertical="center" wrapText="1"/>
    </xf>
    <xf numFmtId="175" fontId="62" fillId="28" borderId="42" xfId="0" applyNumberFormat="1" applyFont="1" applyFill="1" applyBorder="1" applyAlignment="1">
      <alignment vertical="center" wrapText="1"/>
    </xf>
    <xf numFmtId="175" fontId="71" fillId="28" borderId="20" xfId="0" applyNumberFormat="1" applyFont="1" applyFill="1" applyBorder="1" applyAlignment="1">
      <alignment vertical="center" wrapText="1"/>
    </xf>
    <xf numFmtId="175" fontId="73" fillId="28" borderId="20" xfId="0" applyNumberFormat="1" applyFont="1" applyFill="1" applyBorder="1" applyAlignment="1">
      <alignment vertical="center" wrapText="1"/>
    </xf>
    <xf numFmtId="175" fontId="73" fillId="28" borderId="43" xfId="0" applyNumberFormat="1" applyFont="1" applyFill="1" applyBorder="1" applyAlignment="1">
      <alignment vertical="center" wrapText="1"/>
    </xf>
    <xf numFmtId="175" fontId="73" fillId="28" borderId="39" xfId="0" applyNumberFormat="1" applyFont="1" applyFill="1" applyBorder="1" applyAlignment="1">
      <alignment vertical="center" wrapText="1"/>
    </xf>
    <xf numFmtId="176" fontId="73" fillId="28" borderId="22" xfId="0" applyNumberFormat="1" applyFont="1" applyFill="1" applyBorder="1" applyAlignment="1">
      <alignment horizontal="right" vertical="center" wrapText="1"/>
    </xf>
    <xf numFmtId="175" fontId="62" fillId="31" borderId="17" xfId="0" applyNumberFormat="1" applyFont="1" applyFill="1" applyBorder="1" applyAlignment="1">
      <alignment horizontal="right" vertical="center" wrapText="1"/>
    </xf>
    <xf numFmtId="175" fontId="62" fillId="28" borderId="41" xfId="0" applyNumberFormat="1" applyFont="1" applyFill="1" applyBorder="1" applyAlignment="1">
      <alignment horizontal="right" vertical="center" wrapText="1"/>
    </xf>
    <xf numFmtId="4" fontId="71" fillId="28" borderId="41" xfId="0" applyNumberFormat="1" applyFont="1" applyFill="1" applyBorder="1" applyAlignment="1">
      <alignment vertical="center" wrapText="1"/>
    </xf>
    <xf numFmtId="4" fontId="71" fillId="28" borderId="44" xfId="0" applyNumberFormat="1" applyFont="1" applyFill="1" applyBorder="1" applyAlignment="1">
      <alignment vertical="center" wrapText="1"/>
    </xf>
    <xf numFmtId="4" fontId="62" fillId="28" borderId="41" xfId="0" applyNumberFormat="1" applyFont="1" applyFill="1" applyBorder="1" applyAlignment="1">
      <alignment horizontal="right" vertical="center" wrapText="1"/>
    </xf>
    <xf numFmtId="4" fontId="62" fillId="28" borderId="23" xfId="0" applyNumberFormat="1" applyFont="1" applyFill="1" applyBorder="1" applyAlignment="1">
      <alignment horizontal="right" vertical="center" wrapText="1"/>
    </xf>
    <xf numFmtId="4" fontId="73" fillId="28" borderId="23" xfId="0" applyNumberFormat="1" applyFont="1" applyFill="1" applyBorder="1" applyAlignment="1">
      <alignment vertical="center" wrapText="1"/>
    </xf>
    <xf numFmtId="4" fontId="62" fillId="28" borderId="23" xfId="0" applyNumberFormat="1" applyFont="1" applyFill="1" applyBorder="1" applyAlignment="1">
      <alignment vertical="center" wrapText="1"/>
    </xf>
    <xf numFmtId="4" fontId="62" fillId="28" borderId="24" xfId="0" applyNumberFormat="1" applyFont="1" applyFill="1" applyBorder="1" applyAlignment="1">
      <alignment vertical="center" wrapText="1"/>
    </xf>
    <xf numFmtId="4" fontId="62" fillId="28" borderId="43" xfId="0" applyNumberFormat="1" applyFont="1" applyFill="1" applyBorder="1" applyAlignment="1">
      <alignment vertical="center" wrapText="1"/>
    </xf>
    <xf numFmtId="4" fontId="73" fillId="28" borderId="48" xfId="0" applyNumberFormat="1" applyFont="1" applyFill="1" applyBorder="1" applyAlignment="1">
      <alignment vertical="center" wrapText="1"/>
    </xf>
    <xf numFmtId="4" fontId="62" fillId="28" borderId="22" xfId="0" applyNumberFormat="1" applyFont="1" applyFill="1" applyBorder="1" applyAlignment="1">
      <alignment vertical="center" wrapText="1"/>
    </xf>
    <xf numFmtId="175" fontId="62" fillId="28" borderId="38" xfId="0" applyNumberFormat="1" applyFont="1" applyFill="1" applyBorder="1" applyAlignment="1">
      <alignment horizontal="right" vertical="center" wrapText="1"/>
    </xf>
    <xf numFmtId="175" fontId="68" fillId="28" borderId="48" xfId="0" applyNumberFormat="1" applyFont="1" applyFill="1" applyBorder="1" applyAlignment="1">
      <alignment horizontal="right" vertical="center" wrapText="1"/>
    </xf>
    <xf numFmtId="175" fontId="65" fillId="28" borderId="48" xfId="0" applyNumberFormat="1" applyFont="1" applyFill="1" applyBorder="1" applyAlignment="1">
      <alignment horizontal="right" vertical="center" wrapText="1"/>
    </xf>
    <xf numFmtId="175" fontId="62" fillId="28" borderId="42" xfId="0" applyNumberFormat="1" applyFont="1" applyFill="1" applyBorder="1" applyAlignment="1">
      <alignment horizontal="right" vertical="center" wrapText="1"/>
    </xf>
    <xf numFmtId="175" fontId="65" fillId="28" borderId="46" xfId="0" applyNumberFormat="1" applyFont="1" applyFill="1" applyBorder="1" applyAlignment="1">
      <alignment horizontal="right" vertical="center" wrapText="1"/>
    </xf>
    <xf numFmtId="175" fontId="62" fillId="28" borderId="15" xfId="0" applyNumberFormat="1" applyFont="1" applyFill="1" applyBorder="1" applyAlignment="1">
      <alignment horizontal="right" vertical="center" wrapText="1"/>
    </xf>
    <xf numFmtId="175" fontId="62" fillId="28" borderId="13" xfId="0" applyNumberFormat="1" applyFont="1" applyFill="1" applyBorder="1" applyAlignment="1">
      <alignment horizontal="right" vertical="center" wrapText="1"/>
    </xf>
    <xf numFmtId="175" fontId="73" fillId="28" borderId="38" xfId="0" applyNumberFormat="1" applyFont="1" applyFill="1" applyBorder="1" applyAlignment="1">
      <alignment horizontal="right" vertical="center" wrapText="1"/>
    </xf>
    <xf numFmtId="175" fontId="73" fillId="28" borderId="21" xfId="0" applyNumberFormat="1" applyFont="1" applyFill="1" applyBorder="1" applyAlignment="1">
      <alignment vertical="center" wrapText="1"/>
    </xf>
    <xf numFmtId="175" fontId="73" fillId="28" borderId="38" xfId="0" applyNumberFormat="1" applyFont="1" applyFill="1" applyBorder="1" applyAlignment="1">
      <alignment vertical="center" wrapText="1"/>
    </xf>
    <xf numFmtId="175" fontId="73" fillId="28" borderId="41" xfId="0" applyNumberFormat="1" applyFont="1" applyFill="1" applyBorder="1" applyAlignment="1">
      <alignment horizontal="right" vertical="center" wrapText="1"/>
    </xf>
    <xf numFmtId="175" fontId="73" fillId="28" borderId="41" xfId="0" applyNumberFormat="1" applyFont="1" applyFill="1" applyBorder="1" applyAlignment="1">
      <alignment vertical="center" wrapText="1"/>
    </xf>
    <xf numFmtId="175" fontId="73" fillId="28" borderId="42" xfId="0" applyNumberFormat="1" applyFont="1" applyFill="1" applyBorder="1" applyAlignment="1">
      <alignment horizontal="right" vertical="center" wrapText="1"/>
    </xf>
    <xf numFmtId="175" fontId="73" fillId="28" borderId="24" xfId="0" applyNumberFormat="1" applyFont="1" applyFill="1" applyBorder="1" applyAlignment="1">
      <alignment vertical="center" wrapText="1"/>
    </xf>
    <xf numFmtId="175" fontId="73" fillId="28" borderId="42" xfId="0" applyNumberFormat="1" applyFont="1" applyFill="1" applyBorder="1" applyAlignment="1">
      <alignment vertical="center" wrapText="1"/>
    </xf>
    <xf numFmtId="175" fontId="73" fillId="28" borderId="39" xfId="0" applyNumberFormat="1" applyFont="1" applyFill="1" applyBorder="1" applyAlignment="1">
      <alignment horizontal="right" vertical="center" wrapText="1"/>
    </xf>
    <xf numFmtId="175" fontId="73" fillId="28" borderId="37" xfId="0" applyNumberFormat="1" applyFont="1" applyFill="1" applyBorder="1" applyAlignment="1">
      <alignment horizontal="right" vertical="center" wrapText="1"/>
    </xf>
    <xf numFmtId="175" fontId="73" fillId="28" borderId="47" xfId="0" applyNumberFormat="1" applyFont="1" applyFill="1" applyBorder="1" applyAlignment="1">
      <alignment vertical="center" wrapText="1"/>
    </xf>
    <xf numFmtId="175" fontId="73" fillId="28" borderId="22" xfId="0" applyNumberFormat="1" applyFont="1" applyFill="1" applyBorder="1" applyAlignment="1">
      <alignment horizontal="right" vertical="center" wrapText="1"/>
    </xf>
    <xf numFmtId="175" fontId="73" fillId="28" borderId="26" xfId="0" applyNumberFormat="1" applyFont="1" applyFill="1" applyBorder="1" applyAlignment="1">
      <alignment horizontal="right" vertical="center" wrapText="1"/>
    </xf>
    <xf numFmtId="175" fontId="73" fillId="28" borderId="48" xfId="0" applyNumberFormat="1" applyFont="1" applyFill="1" applyBorder="1" applyAlignment="1">
      <alignment vertical="center" wrapText="1"/>
    </xf>
    <xf numFmtId="175" fontId="73" fillId="28" borderId="25" xfId="0" applyNumberFormat="1" applyFont="1" applyFill="1" applyBorder="1" applyAlignment="1">
      <alignment horizontal="right" vertical="center" wrapText="1"/>
    </xf>
    <xf numFmtId="175" fontId="73" fillId="28" borderId="52" xfId="0" applyNumberFormat="1" applyFont="1" applyFill="1" applyBorder="1" applyAlignment="1">
      <alignment horizontal="right" vertical="center" wrapText="1"/>
    </xf>
    <xf numFmtId="175" fontId="73" fillId="28" borderId="46" xfId="0" applyNumberFormat="1" applyFont="1" applyFill="1" applyBorder="1" applyAlignment="1">
      <alignment vertical="center" wrapText="1"/>
    </xf>
    <xf numFmtId="175" fontId="62" fillId="28" borderId="14" xfId="0" applyNumberFormat="1" applyFont="1" applyFill="1" applyBorder="1" applyAlignment="1">
      <alignment horizontal="right" vertical="center" wrapText="1"/>
    </xf>
    <xf numFmtId="175" fontId="62" fillId="28" borderId="40" xfId="0" applyNumberFormat="1" applyFont="1" applyFill="1" applyBorder="1" applyAlignment="1">
      <alignment horizontal="right" vertical="center" wrapText="1"/>
    </xf>
    <xf numFmtId="175" fontId="62" fillId="28" borderId="55" xfId="0" applyNumberFormat="1" applyFont="1" applyFill="1" applyBorder="1" applyAlignment="1">
      <alignment horizontal="right" vertical="center" wrapText="1"/>
    </xf>
    <xf numFmtId="175" fontId="62" fillId="28" borderId="16" xfId="0" applyNumberFormat="1" applyFont="1" applyFill="1" applyBorder="1" applyAlignment="1">
      <alignment horizontal="right" vertical="center" wrapText="1"/>
    </xf>
    <xf numFmtId="175" fontId="62" fillId="31" borderId="28" xfId="0" applyNumberFormat="1" applyFont="1" applyFill="1" applyBorder="1" applyAlignment="1">
      <alignment vertical="center" wrapText="1"/>
    </xf>
    <xf numFmtId="175" fontId="65" fillId="31" borderId="17" xfId="0" applyNumberFormat="1" applyFont="1" applyFill="1" applyBorder="1" applyAlignment="1">
      <alignment horizontal="right" vertical="center" wrapText="1"/>
    </xf>
    <xf numFmtId="0" fontId="69" fillId="31" borderId="57" xfId="0" applyFont="1" applyFill="1" applyBorder="1" applyAlignment="1">
      <alignment vertical="center" wrapText="1"/>
    </xf>
    <xf numFmtId="0" fontId="70" fillId="31" borderId="18" xfId="0" applyFont="1" applyFill="1" applyBorder="1" applyAlignment="1">
      <alignment horizontal="center" vertical="center" wrapText="1"/>
    </xf>
    <xf numFmtId="0" fontId="69" fillId="31" borderId="19" xfId="0" applyFont="1" applyFill="1" applyBorder="1" applyAlignment="1">
      <alignment horizontal="center" vertical="center" wrapText="1"/>
    </xf>
    <xf numFmtId="0" fontId="70" fillId="31" borderId="40" xfId="0" applyFont="1" applyFill="1" applyBorder="1" applyAlignment="1">
      <alignment horizontal="center" vertical="center" wrapText="1"/>
    </xf>
    <xf numFmtId="0" fontId="69" fillId="31" borderId="40" xfId="0" applyFont="1" applyFill="1" applyBorder="1" applyAlignment="1">
      <alignment horizontal="center" vertical="center" wrapText="1"/>
    </xf>
    <xf numFmtId="176" fontId="62" fillId="31" borderId="40" xfId="0" applyNumberFormat="1" applyFont="1" applyFill="1" applyBorder="1" applyAlignment="1">
      <alignment horizontal="right" vertical="center" wrapText="1"/>
    </xf>
    <xf numFmtId="176" fontId="65" fillId="31" borderId="28" xfId="0" applyNumberFormat="1" applyFont="1" applyFill="1" applyBorder="1" applyAlignment="1">
      <alignment vertical="center" wrapText="1"/>
    </xf>
    <xf numFmtId="176" fontId="62" fillId="31" borderId="54" xfId="0" applyNumberFormat="1" applyFont="1" applyFill="1" applyBorder="1" applyAlignment="1">
      <alignment horizontal="right" vertical="center" wrapText="1"/>
    </xf>
    <xf numFmtId="176" fontId="62" fillId="31" borderId="49" xfId="0" applyNumberFormat="1" applyFont="1" applyFill="1" applyBorder="1" applyAlignment="1">
      <alignment horizontal="right" vertical="center" wrapText="1"/>
    </xf>
    <xf numFmtId="175" fontId="62" fillId="29" borderId="17" xfId="0" applyNumberFormat="1" applyFont="1" applyFill="1" applyBorder="1" applyAlignment="1">
      <alignment horizontal="right" vertical="center" wrapText="1"/>
    </xf>
    <xf numFmtId="175" fontId="62" fillId="28" borderId="26" xfId="0" applyNumberFormat="1" applyFont="1" applyFill="1" applyBorder="1" applyAlignment="1">
      <alignment horizontal="right" vertical="center" wrapText="1"/>
    </xf>
    <xf numFmtId="175" fontId="62" fillId="28" borderId="52" xfId="0" applyNumberFormat="1" applyFont="1" applyFill="1" applyBorder="1" applyAlignment="1">
      <alignment horizontal="right" vertical="center" wrapText="1"/>
    </xf>
    <xf numFmtId="176" fontId="62" fillId="28" borderId="20" xfId="0" applyNumberFormat="1" applyFont="1" applyFill="1" applyBorder="1" applyAlignment="1">
      <alignment horizontal="right" vertical="center" wrapText="1"/>
    </xf>
    <xf numFmtId="175" fontId="62" fillId="28" borderId="22" xfId="0" applyNumberFormat="1" applyFont="1" applyFill="1" applyBorder="1" applyAlignment="1">
      <alignment horizontal="right" vertical="center" wrapText="1"/>
    </xf>
    <xf numFmtId="175" fontId="71" fillId="28" borderId="22" xfId="0" applyNumberFormat="1" applyFont="1" applyFill="1" applyBorder="1" applyAlignment="1">
      <alignment horizontal="right" vertical="center" wrapText="1"/>
    </xf>
    <xf numFmtId="4" fontId="62" fillId="28" borderId="22" xfId="0" applyNumberFormat="1" applyFont="1" applyFill="1" applyBorder="1" applyAlignment="1">
      <alignment horizontal="right" vertical="center" wrapText="1"/>
    </xf>
    <xf numFmtId="176" fontId="71" fillId="28" borderId="22" xfId="0" applyNumberFormat="1" applyFont="1" applyFill="1" applyBorder="1" applyAlignment="1">
      <alignment horizontal="right" vertical="center" wrapText="1"/>
    </xf>
    <xf numFmtId="175" fontId="62" fillId="28" borderId="20" xfId="0" applyNumberFormat="1" applyFont="1" applyFill="1" applyBorder="1" applyAlignment="1">
      <alignment horizontal="right" vertical="center" wrapText="1"/>
    </xf>
    <xf numFmtId="175" fontId="62" fillId="28" borderId="43" xfId="0" applyNumberFormat="1" applyFont="1" applyFill="1" applyBorder="1" applyAlignment="1">
      <alignment horizontal="right" vertical="center" wrapText="1"/>
    </xf>
    <xf numFmtId="175" fontId="73" fillId="28" borderId="20" xfId="0" applyNumberFormat="1" applyFont="1" applyFill="1" applyBorder="1" applyAlignment="1">
      <alignment horizontal="right" vertical="center" wrapText="1"/>
    </xf>
    <xf numFmtId="175" fontId="73" fillId="28" borderId="43" xfId="0" applyNumberFormat="1" applyFont="1" applyFill="1" applyBorder="1" applyAlignment="1">
      <alignment horizontal="right" vertical="center" wrapText="1"/>
    </xf>
    <xf numFmtId="176" fontId="62" fillId="0" borderId="43" xfId="0" applyNumberFormat="1" applyFont="1" applyBorder="1" applyAlignment="1">
      <alignment horizontal="right" vertical="center" wrapText="1"/>
    </xf>
    <xf numFmtId="176" fontId="62" fillId="31" borderId="39" xfId="0" applyNumberFormat="1" applyFont="1" applyFill="1" applyBorder="1" applyAlignment="1">
      <alignment horizontal="right" vertical="center" wrapText="1"/>
    </xf>
    <xf numFmtId="176" fontId="76" fillId="0" borderId="22" xfId="0" applyNumberFormat="1" applyFont="1" applyBorder="1" applyAlignment="1">
      <alignment horizontal="right" vertical="center" wrapText="1"/>
    </xf>
    <xf numFmtId="176" fontId="69" fillId="0" borderId="22" xfId="0" applyNumberFormat="1" applyFont="1" applyBorder="1" applyAlignment="1">
      <alignment horizontal="right" vertical="center" wrapText="1"/>
    </xf>
    <xf numFmtId="176" fontId="84" fillId="0" borderId="20" xfId="0" applyNumberFormat="1" applyFont="1" applyBorder="1" applyAlignment="1">
      <alignment horizontal="right" vertical="center" wrapText="1"/>
    </xf>
    <xf numFmtId="176" fontId="84" fillId="0" borderId="14" xfId="0" applyNumberFormat="1" applyFont="1" applyBorder="1" applyAlignment="1">
      <alignment horizontal="right" vertical="center" wrapText="1"/>
    </xf>
    <xf numFmtId="176" fontId="62" fillId="0" borderId="14" xfId="0" applyNumberFormat="1" applyFont="1" applyBorder="1" applyAlignment="1">
      <alignment horizontal="right" vertical="center" wrapText="1"/>
    </xf>
    <xf numFmtId="2" fontId="62" fillId="28" borderId="20" xfId="0" applyNumberFormat="1" applyFont="1" applyFill="1" applyBorder="1" applyAlignment="1">
      <alignment horizontal="right" vertical="center" wrapText="1"/>
    </xf>
    <xf numFmtId="2" fontId="62" fillId="28" borderId="14" xfId="0" applyNumberFormat="1" applyFont="1" applyFill="1" applyBorder="1" applyAlignment="1">
      <alignment horizontal="right" vertical="center" wrapText="1"/>
    </xf>
    <xf numFmtId="176" fontId="62" fillId="0" borderId="15" xfId="0" applyNumberFormat="1" applyFont="1" applyBorder="1" applyAlignment="1">
      <alignment horizontal="right" vertical="center" wrapText="1"/>
    </xf>
    <xf numFmtId="176" fontId="62" fillId="0" borderId="39" xfId="0" applyNumberFormat="1" applyFont="1" applyBorder="1" applyAlignment="1">
      <alignment horizontal="right" vertical="center" wrapText="1"/>
    </xf>
    <xf numFmtId="176" fontId="62" fillId="0" borderId="40" xfId="0" applyNumberFormat="1" applyFont="1" applyBorder="1" applyAlignment="1">
      <alignment horizontal="right" vertical="center" wrapText="1"/>
    </xf>
    <xf numFmtId="175" fontId="69" fillId="31" borderId="54" xfId="0" applyNumberFormat="1" applyFont="1" applyFill="1" applyBorder="1" applyAlignment="1">
      <alignment horizontal="right" vertical="center" wrapText="1"/>
    </xf>
    <xf numFmtId="175" fontId="62" fillId="28" borderId="17" xfId="0" applyNumberFormat="1" applyFont="1" applyFill="1" applyBorder="1" applyAlignment="1">
      <alignment horizontal="right" vertical="center" wrapText="1"/>
    </xf>
    <xf numFmtId="4" fontId="62" fillId="28" borderId="48" xfId="0" applyNumberFormat="1" applyFont="1" applyFill="1" applyBorder="1" applyAlignment="1">
      <alignment vertical="center" wrapText="1"/>
    </xf>
    <xf numFmtId="175" fontId="62" fillId="28" borderId="48" xfId="0" applyNumberFormat="1" applyFont="1" applyFill="1" applyBorder="1" applyAlignment="1">
      <alignment vertical="center" wrapText="1"/>
    </xf>
    <xf numFmtId="4" fontId="62" fillId="28" borderId="46" xfId="0" applyNumberFormat="1" applyFont="1" applyFill="1" applyBorder="1" applyAlignment="1">
      <alignment vertical="center" wrapText="1"/>
    </xf>
    <xf numFmtId="4" fontId="62" fillId="28" borderId="39" xfId="0" applyNumberFormat="1" applyFont="1" applyFill="1" applyBorder="1" applyAlignment="1">
      <alignment vertical="center" wrapText="1"/>
    </xf>
    <xf numFmtId="175" fontId="62" fillId="29" borderId="15" xfId="0" applyNumberFormat="1" applyFont="1" applyFill="1" applyBorder="1" applyAlignment="1">
      <alignment horizontal="right" vertical="center" wrapText="1"/>
    </xf>
    <xf numFmtId="176" fontId="69" fillId="28" borderId="39" xfId="0" applyNumberFormat="1" applyFont="1" applyFill="1" applyBorder="1" applyAlignment="1">
      <alignment horizontal="left" vertical="center"/>
    </xf>
    <xf numFmtId="4" fontId="84" fillId="28" borderId="36" xfId="0" applyNumberFormat="1" applyFont="1" applyFill="1" applyBorder="1" applyAlignment="1">
      <alignment vertical="center" wrapText="1"/>
    </xf>
    <xf numFmtId="4" fontId="84" fillId="28" borderId="41" xfId="0" applyNumberFormat="1" applyFont="1" applyFill="1" applyBorder="1" applyAlignment="1">
      <alignment vertical="center" wrapText="1"/>
    </xf>
    <xf numFmtId="4" fontId="84" fillId="28" borderId="42" xfId="0" applyNumberFormat="1" applyFont="1" applyFill="1" applyBorder="1" applyAlignment="1">
      <alignment vertical="center" wrapText="1"/>
    </xf>
    <xf numFmtId="175" fontId="62" fillId="29" borderId="28" xfId="0" applyNumberFormat="1" applyFont="1" applyFill="1" applyBorder="1" applyAlignment="1">
      <alignment horizontal="right" vertical="center" wrapText="1"/>
    </xf>
    <xf numFmtId="176" fontId="62" fillId="28" borderId="57" xfId="0" applyNumberFormat="1" applyFont="1" applyFill="1" applyBorder="1" applyAlignment="1">
      <alignment horizontal="right" vertical="center" wrapText="1"/>
    </xf>
    <xf numFmtId="176" fontId="62" fillId="28" borderId="36" xfId="0" applyNumberFormat="1" applyFont="1" applyFill="1" applyBorder="1" applyAlignment="1">
      <alignment horizontal="right" vertical="center" wrapText="1"/>
    </xf>
    <xf numFmtId="176" fontId="62" fillId="28" borderId="44" xfId="0" applyNumberFormat="1" applyFont="1" applyFill="1" applyBorder="1" applyAlignment="1">
      <alignment horizontal="right" vertical="center" wrapText="1"/>
    </xf>
    <xf numFmtId="176" fontId="64" fillId="28" borderId="30" xfId="0" applyNumberFormat="1" applyFont="1" applyFill="1" applyBorder="1" applyAlignment="1">
      <alignment vertical="center"/>
    </xf>
    <xf numFmtId="175" fontId="69" fillId="28" borderId="37" xfId="0" applyNumberFormat="1" applyFont="1" applyFill="1" applyBorder="1" applyAlignment="1">
      <alignment horizontal="right" vertical="center" wrapText="1"/>
    </xf>
    <xf numFmtId="175" fontId="69" fillId="28" borderId="26" xfId="0" applyNumberFormat="1" applyFont="1" applyFill="1" applyBorder="1" applyAlignment="1">
      <alignment horizontal="right" vertical="center" wrapText="1"/>
    </xf>
    <xf numFmtId="175" fontId="69" fillId="28" borderId="52" xfId="0" applyNumberFormat="1" applyFont="1" applyFill="1" applyBorder="1" applyAlignment="1">
      <alignment horizontal="right" vertical="center" wrapText="1"/>
    </xf>
    <xf numFmtId="176" fontId="69" fillId="28" borderId="39" xfId="0" applyNumberFormat="1" applyFont="1" applyFill="1" applyBorder="1" applyAlignment="1">
      <alignment horizontal="right" vertical="center" wrapText="1"/>
    </xf>
    <xf numFmtId="176" fontId="69" fillId="28" borderId="22" xfId="0" applyNumberFormat="1" applyFont="1" applyFill="1" applyBorder="1" applyAlignment="1">
      <alignment horizontal="right" vertical="center" wrapText="1"/>
    </xf>
    <xf numFmtId="176" fontId="69" fillId="28" borderId="43" xfId="0" applyNumberFormat="1" applyFont="1" applyFill="1" applyBorder="1" applyAlignment="1">
      <alignment horizontal="right" vertical="center" wrapText="1"/>
    </xf>
    <xf numFmtId="176" fontId="69" fillId="28" borderId="20" xfId="0" applyNumberFormat="1" applyFont="1" applyFill="1" applyBorder="1" applyAlignment="1">
      <alignment horizontal="right" vertical="center" wrapText="1"/>
    </xf>
    <xf numFmtId="175" fontId="84" fillId="28" borderId="36" xfId="0" applyNumberFormat="1" applyFont="1" applyFill="1" applyBorder="1" applyAlignment="1">
      <alignment vertical="center" wrapText="1"/>
    </xf>
    <xf numFmtId="175" fontId="84" fillId="28" borderId="41" xfId="0" applyNumberFormat="1" applyFont="1" applyFill="1" applyBorder="1" applyAlignment="1">
      <alignment vertical="center" wrapText="1"/>
    </xf>
    <xf numFmtId="175" fontId="84" fillId="28" borderId="44" xfId="0" applyNumberFormat="1" applyFont="1" applyFill="1" applyBorder="1" applyAlignment="1">
      <alignment vertical="center" wrapText="1"/>
    </xf>
    <xf numFmtId="4" fontId="62" fillId="28" borderId="47" xfId="0" applyNumberFormat="1" applyFont="1" applyFill="1" applyBorder="1" applyAlignment="1">
      <alignment vertical="center" wrapText="1"/>
    </xf>
    <xf numFmtId="175" fontId="62" fillId="28" borderId="47" xfId="0" applyNumberFormat="1" applyFont="1" applyFill="1" applyBorder="1" applyAlignment="1">
      <alignment vertical="center" wrapText="1"/>
    </xf>
    <xf numFmtId="175" fontId="71" fillId="28" borderId="47" xfId="0" applyNumberFormat="1" applyFont="1" applyFill="1" applyBorder="1" applyAlignment="1">
      <alignment vertical="center" wrapText="1"/>
    </xf>
    <xf numFmtId="175" fontId="62" fillId="28" borderId="46" xfId="0" applyNumberFormat="1" applyFont="1" applyFill="1" applyBorder="1" applyAlignment="1">
      <alignment vertical="center" wrapText="1"/>
    </xf>
    <xf numFmtId="175" fontId="69" fillId="31" borderId="28" xfId="0" applyNumberFormat="1" applyFont="1" applyFill="1" applyBorder="1" applyAlignment="1">
      <alignment vertical="center" wrapText="1"/>
    </xf>
    <xf numFmtId="4" fontId="62" fillId="28" borderId="48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Border="1" applyAlignment="1">
      <alignment horizontal="right" vertical="center" wrapText="1"/>
    </xf>
    <xf numFmtId="175" fontId="65" fillId="31" borderId="13" xfId="0" applyNumberFormat="1" applyFont="1" applyFill="1" applyBorder="1" applyAlignment="1">
      <alignment horizontal="right" vertical="center" wrapText="1"/>
    </xf>
    <xf numFmtId="175" fontId="62" fillId="0" borderId="47" xfId="0" applyNumberFormat="1" applyFont="1" applyBorder="1" applyAlignment="1">
      <alignment vertical="center" wrapText="1"/>
    </xf>
    <xf numFmtId="175" fontId="62" fillId="0" borderId="48" xfId="0" applyNumberFormat="1" applyFont="1" applyBorder="1" applyAlignment="1">
      <alignment vertical="center" wrapText="1"/>
    </xf>
    <xf numFmtId="175" fontId="69" fillId="31" borderId="31" xfId="0" applyNumberFormat="1" applyFont="1" applyFill="1" applyBorder="1" applyAlignment="1">
      <alignment horizontal="right" vertical="center" wrapText="1"/>
    </xf>
    <xf numFmtId="175" fontId="69" fillId="31" borderId="32" xfId="0" applyNumberFormat="1" applyFont="1" applyFill="1" applyBorder="1" applyAlignment="1">
      <alignment horizontal="right" vertical="center" wrapText="1"/>
    </xf>
    <xf numFmtId="175" fontId="69" fillId="31" borderId="16" xfId="0" applyNumberFormat="1" applyFont="1" applyFill="1" applyBorder="1" applyAlignment="1">
      <alignment horizontal="right" vertical="center" wrapText="1"/>
    </xf>
    <xf numFmtId="175" fontId="69" fillId="31" borderId="29" xfId="0" applyNumberFormat="1" applyFont="1" applyFill="1" applyBorder="1" applyAlignment="1">
      <alignment horizontal="right" vertical="center" wrapText="1"/>
    </xf>
    <xf numFmtId="175" fontId="69" fillId="31" borderId="14" xfId="0" applyNumberFormat="1" applyFont="1" applyFill="1" applyBorder="1" applyAlignment="1">
      <alignment horizontal="right" vertical="center" wrapText="1"/>
    </xf>
    <xf numFmtId="176" fontId="69" fillId="31" borderId="40" xfId="0" applyNumberFormat="1" applyFont="1" applyFill="1" applyBorder="1" applyAlignment="1">
      <alignment horizontal="right" vertical="center" wrapText="1"/>
    </xf>
    <xf numFmtId="2" fontId="62" fillId="28" borderId="43" xfId="0" applyNumberFormat="1" applyFont="1" applyFill="1" applyBorder="1" applyAlignment="1">
      <alignment horizontal="right" vertical="center" wrapText="1"/>
    </xf>
    <xf numFmtId="175" fontId="62" fillId="31" borderId="40" xfId="0" applyNumberFormat="1" applyFont="1" applyFill="1" applyBorder="1" applyAlignment="1">
      <alignment horizontal="right" vertical="center" wrapText="1"/>
    </xf>
    <xf numFmtId="175" fontId="84" fillId="28" borderId="20" xfId="0" applyNumberFormat="1" applyFont="1" applyFill="1" applyBorder="1" applyAlignment="1">
      <alignment horizontal="right" vertical="center" wrapText="1"/>
    </xf>
    <xf numFmtId="175" fontId="84" fillId="28" borderId="22" xfId="0" applyNumberFormat="1" applyFont="1" applyFill="1" applyBorder="1" applyAlignment="1">
      <alignment horizontal="right" vertical="center" wrapText="1"/>
    </xf>
    <xf numFmtId="175" fontId="84" fillId="28" borderId="43" xfId="0" applyNumberFormat="1" applyFont="1" applyFill="1" applyBorder="1" applyAlignment="1">
      <alignment horizontal="right" vertical="center" wrapText="1"/>
    </xf>
    <xf numFmtId="175" fontId="62" fillId="28" borderId="39" xfId="0" applyNumberFormat="1" applyFont="1" applyFill="1" applyBorder="1" applyAlignment="1">
      <alignment horizontal="right" vertical="center" wrapText="1"/>
    </xf>
    <xf numFmtId="175" fontId="62" fillId="28" borderId="25" xfId="0" applyNumberFormat="1" applyFont="1" applyFill="1" applyBorder="1" applyAlignment="1">
      <alignment horizontal="right" vertical="center" wrapText="1"/>
    </xf>
    <xf numFmtId="175" fontId="62" fillId="28" borderId="37" xfId="0" applyNumberFormat="1" applyFont="1" applyFill="1" applyBorder="1" applyAlignment="1">
      <alignment horizontal="right" vertical="center" wrapText="1"/>
    </xf>
    <xf numFmtId="2" fontId="62" fillId="28" borderId="22" xfId="0" applyNumberFormat="1" applyFont="1" applyFill="1" applyBorder="1" applyAlignment="1">
      <alignment horizontal="right" vertical="center" wrapText="1"/>
    </xf>
    <xf numFmtId="175" fontId="62" fillId="28" borderId="31" xfId="0" applyNumberFormat="1" applyFont="1" applyFill="1" applyBorder="1" applyAlignment="1">
      <alignment horizontal="right" vertical="center" wrapText="1"/>
    </xf>
    <xf numFmtId="175" fontId="62" fillId="28" borderId="23" xfId="0" applyNumberFormat="1" applyFont="1" applyFill="1" applyBorder="1" applyAlignment="1">
      <alignment horizontal="right" vertical="center" wrapText="1"/>
    </xf>
    <xf numFmtId="175" fontId="62" fillId="28" borderId="32" xfId="0" applyNumberFormat="1" applyFont="1" applyFill="1" applyBorder="1" applyAlignment="1">
      <alignment horizontal="right" vertical="center" wrapText="1"/>
    </xf>
    <xf numFmtId="175" fontId="62" fillId="31" borderId="17" xfId="0" applyNumberFormat="1" applyFont="1" applyFill="1" applyBorder="1" applyAlignment="1">
      <alignment vertical="center" wrapText="1"/>
    </xf>
    <xf numFmtId="175" fontId="62" fillId="31" borderId="13" xfId="0" applyNumberFormat="1" applyFont="1" applyFill="1" applyBorder="1" applyAlignment="1">
      <alignment vertical="center" wrapText="1"/>
    </xf>
    <xf numFmtId="175" fontId="62" fillId="31" borderId="29" xfId="0" applyNumberFormat="1" applyFont="1" applyFill="1" applyBorder="1" applyAlignment="1">
      <alignment horizontal="right" vertical="center" wrapText="1"/>
    </xf>
    <xf numFmtId="4" fontId="71" fillId="28" borderId="22" xfId="0" applyNumberFormat="1" applyFont="1" applyFill="1" applyBorder="1" applyAlignment="1">
      <alignment horizontal="right" vertical="center" wrapText="1"/>
    </xf>
    <xf numFmtId="175" fontId="71" fillId="28" borderId="26" xfId="0" applyNumberFormat="1" applyFont="1" applyFill="1" applyBorder="1" applyAlignment="1">
      <alignment horizontal="right" vertical="center" wrapText="1"/>
    </xf>
    <xf numFmtId="175" fontId="69" fillId="31" borderId="13" xfId="0" applyNumberFormat="1" applyFont="1" applyFill="1" applyBorder="1" applyAlignment="1">
      <alignment horizontal="right" vertical="center" wrapText="1"/>
    </xf>
    <xf numFmtId="175" fontId="72" fillId="31" borderId="28" xfId="0" applyNumberFormat="1" applyFont="1" applyFill="1" applyBorder="1" applyAlignment="1">
      <alignment vertical="center" wrapText="1"/>
    </xf>
    <xf numFmtId="175" fontId="69" fillId="31" borderId="14" xfId="0" applyNumberFormat="1" applyFont="1" applyFill="1" applyBorder="1" applyAlignment="1">
      <alignment vertical="center" wrapText="1"/>
    </xf>
    <xf numFmtId="175" fontId="69" fillId="31" borderId="16" xfId="0" applyNumberFormat="1" applyFont="1" applyFill="1" applyBorder="1" applyAlignment="1">
      <alignment vertical="center" wrapText="1"/>
    </xf>
    <xf numFmtId="175" fontId="69" fillId="31" borderId="51" xfId="0" applyNumberFormat="1" applyFont="1" applyFill="1" applyBorder="1" applyAlignment="1">
      <alignment vertical="center" wrapText="1"/>
    </xf>
    <xf numFmtId="175" fontId="62" fillId="31" borderId="18" xfId="0" applyNumberFormat="1" applyFont="1" applyFill="1" applyBorder="1" applyAlignment="1">
      <alignment horizontal="right" vertical="center" wrapText="1"/>
    </xf>
    <xf numFmtId="0" fontId="62" fillId="0" borderId="28" xfId="0" applyFont="1" applyBorder="1" applyAlignment="1">
      <alignment horizontal="right" vertical="center" wrapText="1"/>
    </xf>
    <xf numFmtId="0" fontId="62" fillId="0" borderId="13" xfId="0" applyFont="1" applyBorder="1" applyAlignment="1">
      <alignment horizontal="right" vertical="center" wrapText="1"/>
    </xf>
    <xf numFmtId="0" fontId="62" fillId="0" borderId="17" xfId="0" applyFont="1" applyBorder="1" applyAlignment="1">
      <alignment horizontal="right" vertical="center" wrapText="1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horizontal="center" vertical="center"/>
    </xf>
    <xf numFmtId="0" fontId="78" fillId="0" borderId="34" xfId="0" applyFont="1" applyBorder="1" applyAlignment="1">
      <alignment horizontal="left" vertical="center"/>
    </xf>
    <xf numFmtId="0" fontId="78" fillId="0" borderId="35" xfId="0" applyFont="1" applyBorder="1" applyAlignment="1">
      <alignment horizontal="left" vertical="center"/>
    </xf>
    <xf numFmtId="0" fontId="78" fillId="0" borderId="28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8" fillId="0" borderId="27" xfId="0" applyFont="1" applyBorder="1" applyAlignment="1">
      <alignment horizontal="center" vertical="center"/>
    </xf>
    <xf numFmtId="0" fontId="78" fillId="0" borderId="27" xfId="0" applyFont="1" applyBorder="1" applyAlignment="1">
      <alignment horizontal="left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  <xf numFmtId="0" fontId="62" fillId="30" borderId="28" xfId="0" applyFont="1" applyFill="1" applyBorder="1" applyAlignment="1">
      <alignment horizontal="right" vertical="center"/>
    </xf>
    <xf numFmtId="0" fontId="62" fillId="30" borderId="13" xfId="0" applyFont="1" applyFill="1" applyBorder="1" applyAlignment="1">
      <alignment horizontal="right" vertical="center"/>
    </xf>
    <xf numFmtId="0" fontId="62" fillId="3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left" vertical="center" wrapText="1"/>
    </xf>
    <xf numFmtId="0" fontId="78" fillId="0" borderId="36" xfId="0" applyFont="1" applyBorder="1" applyAlignment="1">
      <alignment horizontal="left" vertical="center"/>
    </xf>
    <xf numFmtId="0" fontId="78" fillId="0" borderId="31" xfId="0" applyFont="1" applyBorder="1" applyAlignment="1">
      <alignment horizontal="left" vertical="center"/>
    </xf>
    <xf numFmtId="0" fontId="78" fillId="0" borderId="33" xfId="0" applyFont="1" applyBorder="1" applyAlignment="1">
      <alignment horizontal="left" vertical="center"/>
    </xf>
    <xf numFmtId="0" fontId="78" fillId="0" borderId="12" xfId="0" applyFont="1" applyBorder="1" applyAlignment="1">
      <alignment horizontal="left" vertical="center"/>
    </xf>
    <xf numFmtId="0" fontId="78" fillId="0" borderId="0" xfId="0" applyFont="1" applyAlignment="1">
      <alignment horizontal="center" vertical="center"/>
    </xf>
    <xf numFmtId="0" fontId="62" fillId="0" borderId="39" xfId="0" applyFont="1" applyBorder="1" applyAlignment="1">
      <alignment horizontal="center" vertical="center"/>
    </xf>
    <xf numFmtId="0" fontId="62" fillId="0" borderId="25" xfId="0" applyFont="1" applyBorder="1" applyAlignment="1">
      <alignment horizontal="center" vertical="center"/>
    </xf>
    <xf numFmtId="0" fontId="73" fillId="0" borderId="18" xfId="0" applyFont="1" applyBorder="1" applyAlignment="1">
      <alignment horizontal="center" vertical="center" wrapText="1"/>
    </xf>
    <xf numFmtId="0" fontId="73" fillId="0" borderId="40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/>
    </xf>
    <xf numFmtId="0" fontId="78" fillId="0" borderId="17" xfId="0" applyFont="1" applyBorder="1" applyAlignment="1">
      <alignment horizontal="center"/>
    </xf>
    <xf numFmtId="0" fontId="62" fillId="0" borderId="28" xfId="0" applyFont="1" applyBorder="1" applyAlignment="1">
      <alignment horizontal="left" vertical="center" wrapText="1"/>
    </xf>
    <xf numFmtId="0" fontId="62" fillId="0" borderId="17" xfId="0" applyFont="1" applyBorder="1" applyAlignment="1">
      <alignment horizontal="left" vertical="center" wrapText="1"/>
    </xf>
    <xf numFmtId="0" fontId="79" fillId="0" borderId="0" xfId="0" applyFont="1" applyAlignment="1">
      <alignment horizontal="center" wrapText="1"/>
    </xf>
    <xf numFmtId="0" fontId="62" fillId="0" borderId="31" xfId="0" applyFont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 wrapText="1"/>
    </xf>
    <xf numFmtId="0" fontId="62" fillId="0" borderId="39" xfId="0" applyFont="1" applyBorder="1" applyAlignment="1">
      <alignment horizontal="center" vertical="center" wrapText="1"/>
    </xf>
    <xf numFmtId="0" fontId="62" fillId="0" borderId="25" xfId="0" applyFont="1" applyBorder="1" applyAlignment="1">
      <alignment horizontal="center" vertical="center" wrapText="1"/>
    </xf>
    <xf numFmtId="0" fontId="62" fillId="0" borderId="27" xfId="0" applyFont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340"/>
  <sheetViews>
    <sheetView tabSelected="1" view="pageBreakPreview" zoomScale="75" zoomScaleNormal="75" zoomScaleSheetLayoutView="75" workbookViewId="0">
      <selection activeCell="H118" sqref="H118"/>
    </sheetView>
  </sheetViews>
  <sheetFormatPr defaultColWidth="9.140625"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6.7109375" style="7" customWidth="1"/>
    <col min="9" max="9" width="18.140625" style="7" customWidth="1"/>
    <col min="10" max="10" width="19.42578125" style="7" customWidth="1"/>
    <col min="11" max="11" width="21.42578125" style="7" customWidth="1"/>
    <col min="12" max="12" width="9.140625" style="1" hidden="1" customWidth="1"/>
    <col min="13" max="13" width="9.7109375" style="1" bestFit="1" customWidth="1"/>
    <col min="14" max="16384" width="9.140625" style="1"/>
  </cols>
  <sheetData>
    <row r="1" spans="1:12" s="5" customFormat="1" ht="46.5" customHeight="1">
      <c r="B1" s="6"/>
      <c r="C1" s="6"/>
      <c r="D1" s="6"/>
      <c r="E1" s="6"/>
      <c r="G1" s="443" t="s">
        <v>205</v>
      </c>
      <c r="H1" s="443"/>
      <c r="I1" s="443"/>
      <c r="J1" s="443"/>
      <c r="K1" s="443"/>
    </row>
    <row r="2" spans="1:12" s="2" customFormat="1" ht="20.25" customHeight="1">
      <c r="A2" s="27"/>
      <c r="B2" s="28"/>
      <c r="C2" s="28"/>
      <c r="D2" s="28"/>
      <c r="E2" s="28"/>
      <c r="F2" s="27"/>
      <c r="G2" s="29"/>
      <c r="H2" s="29"/>
      <c r="I2" s="29"/>
      <c r="J2" s="29"/>
      <c r="K2" s="29"/>
    </row>
    <row r="3" spans="1:12" s="2" customFormat="1" ht="19.5">
      <c r="A3" s="27"/>
      <c r="B3" s="28"/>
      <c r="C3" s="28"/>
      <c r="D3" s="28"/>
      <c r="E3" s="28"/>
      <c r="F3" s="27"/>
      <c r="G3" s="27" t="s">
        <v>36</v>
      </c>
      <c r="H3" s="27"/>
      <c r="I3" s="27"/>
      <c r="J3" s="27"/>
      <c r="K3" s="27"/>
    </row>
    <row r="4" spans="1:12" s="2" customFormat="1" ht="24" customHeight="1">
      <c r="A4" s="27" t="s">
        <v>30</v>
      </c>
      <c r="B4" s="28"/>
      <c r="C4" s="28"/>
      <c r="D4" s="28"/>
      <c r="E4" s="28"/>
      <c r="F4" s="27"/>
      <c r="G4" s="27"/>
      <c r="H4" s="27"/>
      <c r="I4" s="27"/>
      <c r="J4" s="27"/>
      <c r="K4" s="27"/>
    </row>
    <row r="5" spans="1:12" s="2" customFormat="1" ht="24" customHeight="1">
      <c r="A5" s="27" t="s">
        <v>206</v>
      </c>
      <c r="B5" s="28"/>
      <c r="C5" s="28"/>
      <c r="D5" s="28"/>
      <c r="E5" s="28"/>
      <c r="F5" s="27"/>
      <c r="G5" s="27" t="s">
        <v>37</v>
      </c>
      <c r="H5" s="27"/>
      <c r="I5" s="27"/>
      <c r="J5" s="448" t="s">
        <v>289</v>
      </c>
      <c r="K5" s="448"/>
    </row>
    <row r="6" spans="1:12" s="2" customFormat="1" ht="24" customHeight="1">
      <c r="A6" s="27" t="s">
        <v>39</v>
      </c>
      <c r="B6" s="28"/>
      <c r="C6" s="28"/>
      <c r="D6" s="28"/>
      <c r="E6" s="28"/>
      <c r="F6" s="27"/>
      <c r="G6" s="27"/>
      <c r="H6" s="27"/>
      <c r="I6" s="27"/>
      <c r="J6" s="27"/>
      <c r="K6" s="27"/>
    </row>
    <row r="7" spans="1:12" s="2" customFormat="1" ht="24" customHeight="1" thickBot="1">
      <c r="A7" s="27" t="s">
        <v>288</v>
      </c>
      <c r="B7" s="28"/>
      <c r="C7" s="28"/>
      <c r="D7" s="28"/>
      <c r="E7" s="28"/>
      <c r="F7" s="27"/>
      <c r="G7" s="27"/>
      <c r="H7" s="27"/>
      <c r="I7" s="27"/>
      <c r="J7" s="27"/>
      <c r="K7" s="27"/>
    </row>
    <row r="8" spans="1:12" s="2" customFormat="1" ht="24" customHeight="1">
      <c r="A8" s="27" t="s">
        <v>29</v>
      </c>
      <c r="B8" s="28"/>
      <c r="C8" s="28"/>
      <c r="D8" s="28"/>
      <c r="E8" s="28"/>
      <c r="F8" s="27"/>
      <c r="G8" s="27"/>
      <c r="H8" s="27"/>
      <c r="I8" s="444" t="s">
        <v>20</v>
      </c>
      <c r="J8" s="445"/>
      <c r="K8" s="58"/>
      <c r="L8" s="59" t="s">
        <v>19</v>
      </c>
    </row>
    <row r="9" spans="1:12" s="2" customFormat="1" ht="24" customHeight="1">
      <c r="A9" s="27" t="s">
        <v>30</v>
      </c>
      <c r="B9" s="28"/>
      <c r="C9" s="28"/>
      <c r="D9" s="28"/>
      <c r="E9" s="28"/>
      <c r="F9" s="27"/>
      <c r="G9" s="27"/>
      <c r="H9" s="27"/>
      <c r="I9" s="446" t="s">
        <v>21</v>
      </c>
      <c r="J9" s="447"/>
      <c r="K9" s="60"/>
      <c r="L9" s="59"/>
    </row>
    <row r="10" spans="1:12" s="2" customFormat="1" ht="24" customHeight="1">
      <c r="A10" s="27" t="s">
        <v>38</v>
      </c>
      <c r="B10" s="28"/>
      <c r="C10" s="28"/>
      <c r="D10" s="28"/>
      <c r="E10" s="28"/>
      <c r="F10" s="27"/>
      <c r="G10" s="27"/>
      <c r="H10" s="27"/>
      <c r="I10" s="446" t="s">
        <v>22</v>
      </c>
      <c r="J10" s="447"/>
      <c r="K10" s="60"/>
      <c r="L10" s="59"/>
    </row>
    <row r="11" spans="1:12" s="2" customFormat="1" ht="24" customHeight="1">
      <c r="A11" s="27" t="s">
        <v>39</v>
      </c>
      <c r="B11" s="28"/>
      <c r="C11" s="28"/>
      <c r="D11" s="28"/>
      <c r="E11" s="28"/>
      <c r="F11" s="27"/>
      <c r="G11" s="27"/>
      <c r="H11" s="27"/>
      <c r="I11" s="446" t="s">
        <v>295</v>
      </c>
      <c r="J11" s="447"/>
      <c r="K11" s="173" t="s">
        <v>19</v>
      </c>
      <c r="L11" s="59"/>
    </row>
    <row r="12" spans="1:12" s="2" customFormat="1" ht="24" customHeight="1" thickBot="1">
      <c r="A12" s="27" t="s">
        <v>291</v>
      </c>
      <c r="B12" s="28"/>
      <c r="C12" s="28"/>
      <c r="D12" s="28"/>
      <c r="E12" s="28"/>
      <c r="F12" s="27"/>
      <c r="G12" s="27"/>
      <c r="H12" s="27"/>
      <c r="I12" s="431" t="s">
        <v>23</v>
      </c>
      <c r="J12" s="432"/>
      <c r="K12" s="61"/>
      <c r="L12" s="59"/>
    </row>
    <row r="13" spans="1:12" s="2" customFormat="1" ht="19.5">
      <c r="A13" s="27" t="s">
        <v>29</v>
      </c>
      <c r="B13" s="28"/>
      <c r="C13" s="28"/>
      <c r="D13" s="28"/>
      <c r="E13" s="28"/>
      <c r="F13" s="27"/>
      <c r="G13" s="27"/>
      <c r="H13" s="27"/>
      <c r="I13" s="27"/>
      <c r="J13" s="27"/>
      <c r="K13" s="27"/>
    </row>
    <row r="14" spans="1:12" s="2" customFormat="1" ht="18" customHeight="1" thickBot="1">
      <c r="A14" s="27"/>
      <c r="B14" s="436"/>
      <c r="C14" s="436"/>
      <c r="D14" s="436"/>
      <c r="E14" s="436"/>
      <c r="F14" s="436"/>
      <c r="G14" s="27"/>
      <c r="H14" s="27"/>
      <c r="I14" s="435"/>
      <c r="J14" s="435"/>
      <c r="K14" s="27"/>
    </row>
    <row r="15" spans="1:12" s="2" customFormat="1" ht="18" customHeight="1" thickBot="1">
      <c r="A15" s="62" t="s">
        <v>40</v>
      </c>
      <c r="B15" s="440">
        <v>2024</v>
      </c>
      <c r="C15" s="441"/>
      <c r="D15" s="441"/>
      <c r="E15" s="441"/>
      <c r="F15" s="441"/>
      <c r="G15" s="441"/>
      <c r="H15" s="442"/>
      <c r="I15" s="437" t="s">
        <v>15</v>
      </c>
      <c r="J15" s="438"/>
      <c r="K15" s="439"/>
      <c r="L15" s="63"/>
    </row>
    <row r="16" spans="1:12" s="2" customFormat="1" ht="18" customHeight="1" thickBot="1">
      <c r="A16" s="64" t="s">
        <v>41</v>
      </c>
      <c r="B16" s="426" t="s">
        <v>280</v>
      </c>
      <c r="C16" s="427"/>
      <c r="D16" s="427"/>
      <c r="E16" s="427"/>
      <c r="F16" s="427"/>
      <c r="G16" s="427"/>
      <c r="H16" s="428"/>
      <c r="I16" s="433" t="s">
        <v>42</v>
      </c>
      <c r="J16" s="434"/>
      <c r="K16" s="115" t="s">
        <v>287</v>
      </c>
      <c r="L16" s="63"/>
    </row>
    <row r="17" spans="1:12" s="2" customFormat="1" ht="18" customHeight="1" thickBot="1">
      <c r="A17" s="64" t="s">
        <v>43</v>
      </c>
      <c r="B17" s="426"/>
      <c r="C17" s="427"/>
      <c r="D17" s="427"/>
      <c r="E17" s="427"/>
      <c r="F17" s="427"/>
      <c r="G17" s="427"/>
      <c r="H17" s="428"/>
      <c r="I17" s="433" t="s">
        <v>11</v>
      </c>
      <c r="J17" s="434"/>
      <c r="K17" s="65">
        <v>430</v>
      </c>
      <c r="L17" s="63"/>
    </row>
    <row r="18" spans="1:12" s="2" customFormat="1" ht="18" customHeight="1" thickBot="1">
      <c r="A18" s="64" t="s">
        <v>6</v>
      </c>
      <c r="B18" s="426"/>
      <c r="C18" s="427"/>
      <c r="D18" s="427"/>
      <c r="E18" s="427"/>
      <c r="F18" s="427"/>
      <c r="G18" s="427"/>
      <c r="H18" s="428"/>
      <c r="I18" s="433" t="s">
        <v>10</v>
      </c>
      <c r="J18" s="434"/>
      <c r="K18" s="65">
        <v>2610100000</v>
      </c>
      <c r="L18" s="63"/>
    </row>
    <row r="19" spans="1:12" s="2" customFormat="1" ht="18" customHeight="1" thickBot="1">
      <c r="A19" s="64" t="s">
        <v>44</v>
      </c>
      <c r="B19" s="426" t="s">
        <v>281</v>
      </c>
      <c r="C19" s="427"/>
      <c r="D19" s="427"/>
      <c r="E19" s="427"/>
      <c r="F19" s="427"/>
      <c r="G19" s="427"/>
      <c r="H19" s="428"/>
      <c r="I19" s="433" t="s">
        <v>4</v>
      </c>
      <c r="J19" s="434"/>
      <c r="K19" s="65"/>
      <c r="L19" s="63"/>
    </row>
    <row r="20" spans="1:12" s="2" customFormat="1" ht="18" customHeight="1" thickBot="1">
      <c r="A20" s="64" t="s">
        <v>45</v>
      </c>
      <c r="B20" s="426" t="s">
        <v>282</v>
      </c>
      <c r="C20" s="427"/>
      <c r="D20" s="427"/>
      <c r="E20" s="427"/>
      <c r="F20" s="427"/>
      <c r="G20" s="427"/>
      <c r="H20" s="428"/>
      <c r="I20" s="433" t="s">
        <v>3</v>
      </c>
      <c r="J20" s="434"/>
      <c r="K20" s="65"/>
      <c r="L20" s="63"/>
    </row>
    <row r="21" spans="1:12" s="2" customFormat="1" ht="18" customHeight="1" thickBot="1">
      <c r="A21" s="64" t="s">
        <v>46</v>
      </c>
      <c r="B21" s="426" t="s">
        <v>283</v>
      </c>
      <c r="C21" s="427"/>
      <c r="D21" s="427"/>
      <c r="E21" s="427"/>
      <c r="F21" s="427"/>
      <c r="G21" s="427"/>
      <c r="H21" s="428"/>
      <c r="I21" s="433" t="s">
        <v>47</v>
      </c>
      <c r="J21" s="434"/>
      <c r="K21" s="65" t="s">
        <v>293</v>
      </c>
      <c r="L21" s="63"/>
    </row>
    <row r="22" spans="1:12" s="2" customFormat="1" ht="18" customHeight="1" thickBot="1">
      <c r="A22" s="64" t="s">
        <v>48</v>
      </c>
      <c r="B22" s="426" t="s">
        <v>52</v>
      </c>
      <c r="C22" s="427"/>
      <c r="D22" s="427"/>
      <c r="E22" s="427"/>
      <c r="F22" s="427"/>
      <c r="G22" s="427"/>
      <c r="H22" s="428"/>
      <c r="I22" s="437"/>
      <c r="J22" s="439"/>
      <c r="K22" s="65"/>
      <c r="L22" s="66"/>
    </row>
    <row r="23" spans="1:12" s="2" customFormat="1" ht="18" customHeight="1" thickBot="1">
      <c r="A23" s="64" t="s">
        <v>7</v>
      </c>
      <c r="B23" s="426" t="s">
        <v>284</v>
      </c>
      <c r="C23" s="427"/>
      <c r="D23" s="427"/>
      <c r="E23" s="427"/>
      <c r="F23" s="427"/>
      <c r="G23" s="427"/>
      <c r="H23" s="428"/>
      <c r="I23" s="437"/>
      <c r="J23" s="439"/>
      <c r="K23" s="65"/>
      <c r="L23" s="63"/>
    </row>
    <row r="24" spans="1:12" s="2" customFormat="1" ht="18" customHeight="1" thickBot="1">
      <c r="A24" s="64" t="s">
        <v>207</v>
      </c>
      <c r="B24" s="426">
        <v>1090.5</v>
      </c>
      <c r="C24" s="427"/>
      <c r="D24" s="427"/>
      <c r="E24" s="427"/>
      <c r="F24" s="427"/>
      <c r="G24" s="427"/>
      <c r="H24" s="428"/>
      <c r="I24" s="455" t="s">
        <v>12</v>
      </c>
      <c r="J24" s="456"/>
      <c r="K24" s="65"/>
      <c r="L24" s="63"/>
    </row>
    <row r="25" spans="1:12" s="2" customFormat="1" ht="18" customHeight="1" thickBot="1">
      <c r="A25" s="64" t="s">
        <v>49</v>
      </c>
      <c r="B25" s="426" t="s">
        <v>285</v>
      </c>
      <c r="C25" s="427"/>
      <c r="D25" s="427"/>
      <c r="E25" s="427"/>
      <c r="F25" s="427"/>
      <c r="G25" s="427"/>
      <c r="H25" s="428"/>
      <c r="I25" s="433" t="s">
        <v>13</v>
      </c>
      <c r="J25" s="434"/>
      <c r="K25" s="65"/>
      <c r="L25" s="63"/>
    </row>
    <row r="26" spans="1:12" s="2" customFormat="1" ht="18" customHeight="1" thickBot="1">
      <c r="A26" s="64" t="s">
        <v>50</v>
      </c>
      <c r="B26" s="426" t="s">
        <v>286</v>
      </c>
      <c r="C26" s="427"/>
      <c r="D26" s="427"/>
      <c r="E26" s="427"/>
      <c r="F26" s="427"/>
      <c r="G26" s="427"/>
      <c r="H26" s="428"/>
      <c r="I26" s="67"/>
      <c r="J26" s="67"/>
      <c r="K26" s="67"/>
      <c r="L26" s="66"/>
    </row>
    <row r="27" spans="1:12" s="2" customFormat="1" ht="18" customHeight="1" thickBot="1">
      <c r="A27" s="64" t="s">
        <v>51</v>
      </c>
      <c r="B27" s="426" t="s">
        <v>292</v>
      </c>
      <c r="C27" s="427"/>
      <c r="D27" s="427"/>
      <c r="E27" s="427"/>
      <c r="F27" s="427"/>
      <c r="G27" s="427"/>
      <c r="H27" s="428"/>
      <c r="I27" s="27"/>
      <c r="J27" s="27"/>
      <c r="K27" s="27"/>
    </row>
    <row r="28" spans="1:12" s="2" customFormat="1" ht="15" customHeight="1">
      <c r="A28" s="68"/>
      <c r="B28" s="4"/>
      <c r="C28" s="4"/>
      <c r="D28" s="4"/>
      <c r="E28" s="4"/>
    </row>
    <row r="29" spans="1:12" s="2" customFormat="1" ht="47.25" customHeight="1">
      <c r="A29" s="457" t="s">
        <v>294</v>
      </c>
      <c r="B29" s="457"/>
      <c r="C29" s="457"/>
      <c r="D29" s="457"/>
      <c r="E29" s="457"/>
      <c r="F29" s="457"/>
      <c r="G29" s="457"/>
      <c r="H29" s="457"/>
      <c r="I29" s="457"/>
      <c r="J29" s="457"/>
      <c r="K29" s="457"/>
      <c r="L29" s="457"/>
    </row>
    <row r="30" spans="1:12" s="2" customFormat="1" ht="28.5" customHeight="1" thickBot="1">
      <c r="A30" s="3"/>
      <c r="B30" s="11"/>
      <c r="C30" s="11"/>
      <c r="D30" s="462" t="s">
        <v>296</v>
      </c>
      <c r="E30" s="462"/>
      <c r="F30" s="11"/>
      <c r="G30" s="69"/>
      <c r="H30" s="11"/>
      <c r="I30" s="11"/>
      <c r="J30" s="132"/>
      <c r="K30" s="11"/>
      <c r="L30" s="11" t="s">
        <v>24</v>
      </c>
    </row>
    <row r="31" spans="1:12" s="10" customFormat="1" ht="20.100000000000001" customHeight="1" thickBot="1">
      <c r="A31" s="449" t="s">
        <v>16</v>
      </c>
      <c r="B31" s="451" t="s">
        <v>209</v>
      </c>
      <c r="C31" s="460" t="s">
        <v>210</v>
      </c>
      <c r="D31" s="453" t="s">
        <v>297</v>
      </c>
      <c r="E31" s="453"/>
      <c r="F31" s="453"/>
      <c r="G31" s="454"/>
      <c r="H31" s="453" t="s">
        <v>85</v>
      </c>
      <c r="I31" s="453"/>
      <c r="J31" s="453"/>
      <c r="K31" s="454"/>
      <c r="L31" s="458" t="s">
        <v>14</v>
      </c>
    </row>
    <row r="32" spans="1:12" s="10" customFormat="1" ht="70.5" customHeight="1" thickBot="1">
      <c r="A32" s="450"/>
      <c r="B32" s="452"/>
      <c r="C32" s="461"/>
      <c r="D32" s="70" t="s">
        <v>86</v>
      </c>
      <c r="E32" s="70" t="s">
        <v>87</v>
      </c>
      <c r="F32" s="70" t="s">
        <v>88</v>
      </c>
      <c r="G32" s="70" t="s">
        <v>89</v>
      </c>
      <c r="H32" s="70" t="s">
        <v>86</v>
      </c>
      <c r="I32" s="70" t="s">
        <v>87</v>
      </c>
      <c r="J32" s="70" t="s">
        <v>88</v>
      </c>
      <c r="K32" s="71" t="s">
        <v>279</v>
      </c>
      <c r="L32" s="459"/>
    </row>
    <row r="33" spans="1:12" s="10" customFormat="1" ht="20.100000000000001" customHeight="1" thickBot="1">
      <c r="A33" s="31">
        <v>1</v>
      </c>
      <c r="B33" s="32">
        <v>2</v>
      </c>
      <c r="C33" s="43">
        <v>3</v>
      </c>
      <c r="D33" s="72">
        <v>3</v>
      </c>
      <c r="E33" s="73">
        <v>4</v>
      </c>
      <c r="F33" s="73">
        <v>5</v>
      </c>
      <c r="G33" s="73">
        <v>6</v>
      </c>
      <c r="H33" s="73">
        <v>7</v>
      </c>
      <c r="I33" s="73">
        <v>8</v>
      </c>
      <c r="J33" s="73">
        <v>9</v>
      </c>
      <c r="K33" s="73">
        <v>10</v>
      </c>
      <c r="L33" s="74">
        <v>11</v>
      </c>
    </row>
    <row r="34" spans="1:12" s="12" customFormat="1" ht="22.5" customHeight="1" thickBot="1">
      <c r="A34" s="116" t="s">
        <v>54</v>
      </c>
      <c r="B34" s="117">
        <v>1</v>
      </c>
      <c r="C34" s="118">
        <v>1000</v>
      </c>
      <c r="D34" s="208"/>
      <c r="E34" s="119"/>
      <c r="F34" s="120"/>
      <c r="G34" s="209"/>
      <c r="H34" s="210"/>
      <c r="I34" s="121"/>
      <c r="J34" s="211"/>
      <c r="K34" s="121"/>
      <c r="L34" s="75"/>
    </row>
    <row r="35" spans="1:12" s="13" customFormat="1" ht="19.5" customHeight="1" thickBot="1">
      <c r="A35" s="122" t="s">
        <v>211</v>
      </c>
      <c r="B35" s="123">
        <f>B34+1</f>
        <v>2</v>
      </c>
      <c r="C35" s="118">
        <v>1010</v>
      </c>
      <c r="D35" s="223">
        <f>D36+D37+D38+D42+D43</f>
        <v>141575.6</v>
      </c>
      <c r="E35" s="223">
        <f>E36+E37+E38+E42+E43</f>
        <v>151514.79999999999</v>
      </c>
      <c r="F35" s="224">
        <f>E35-D35</f>
        <v>9939.1999999999825</v>
      </c>
      <c r="G35" s="224">
        <f>E35/D35*100-100</f>
        <v>7.0204187727263729</v>
      </c>
      <c r="H35" s="361">
        <f>H36+H37+H38+H42+H43</f>
        <v>330532.80000000005</v>
      </c>
      <c r="I35" s="225">
        <f>I36+I37+I38+I42+I43</f>
        <v>320457.40000000002</v>
      </c>
      <c r="J35" s="124">
        <f>I35-H35</f>
        <v>-10075.400000000023</v>
      </c>
      <c r="K35" s="127">
        <f>I35/H35*100-100</f>
        <v>-3.0482300092456853</v>
      </c>
      <c r="L35" s="76"/>
    </row>
    <row r="36" spans="1:12" s="14" customFormat="1" ht="18" customHeight="1">
      <c r="A36" s="77" t="s">
        <v>208</v>
      </c>
      <c r="B36" s="78">
        <f t="shared" ref="B36:B99" si="0">B35+1</f>
        <v>3</v>
      </c>
      <c r="C36" s="79">
        <v>1020</v>
      </c>
      <c r="D36" s="136"/>
      <c r="E36" s="136"/>
      <c r="F36" s="340"/>
      <c r="G36" s="345"/>
      <c r="H36" s="231"/>
      <c r="I36" s="204"/>
      <c r="J36" s="383"/>
      <c r="K36" s="377"/>
      <c r="L36" s="80"/>
    </row>
    <row r="37" spans="1:12" s="14" customFormat="1" ht="18.75">
      <c r="A37" s="77" t="s">
        <v>90</v>
      </c>
      <c r="B37" s="81">
        <f t="shared" si="0"/>
        <v>4</v>
      </c>
      <c r="C37" s="79">
        <v>1030</v>
      </c>
      <c r="D37" s="230">
        <v>57541.5</v>
      </c>
      <c r="E37" s="230">
        <v>57541.5</v>
      </c>
      <c r="F37" s="237">
        <f t="shared" ref="F37:F49" si="1">E37-D37</f>
        <v>0</v>
      </c>
      <c r="G37" s="341">
        <f t="shared" ref="G37:G99" si="2">E37/D37*100-100</f>
        <v>0</v>
      </c>
      <c r="H37" s="169">
        <v>186224</v>
      </c>
      <c r="I37" s="387">
        <v>186224</v>
      </c>
      <c r="J37" s="343">
        <f t="shared" ref="J37:J99" si="3">I37-H37</f>
        <v>0</v>
      </c>
      <c r="K37" s="338">
        <f t="shared" ref="K37:K99" si="4">I37/H37*100-100</f>
        <v>0</v>
      </c>
      <c r="L37" s="80"/>
    </row>
    <row r="38" spans="1:12" s="14" customFormat="1" ht="18.75">
      <c r="A38" s="77" t="s">
        <v>130</v>
      </c>
      <c r="B38" s="81">
        <f t="shared" si="0"/>
        <v>5</v>
      </c>
      <c r="C38" s="79">
        <v>1040</v>
      </c>
      <c r="D38" s="230">
        <f>D39+D40+D41</f>
        <v>7654.0999999999995</v>
      </c>
      <c r="E38" s="230">
        <f>E39+E40+E41</f>
        <v>16297.1</v>
      </c>
      <c r="F38" s="341">
        <f t="shared" si="1"/>
        <v>8643</v>
      </c>
      <c r="G38" s="341">
        <f t="shared" si="2"/>
        <v>112.91987300923688</v>
      </c>
      <c r="H38" s="169">
        <f>H39+H40+H41</f>
        <v>39705</v>
      </c>
      <c r="I38" s="277">
        <f>I39+I40+I41</f>
        <v>29915.9</v>
      </c>
      <c r="J38" s="343">
        <f>I38-H38</f>
        <v>-9789.0999999999985</v>
      </c>
      <c r="K38" s="338">
        <f t="shared" si="4"/>
        <v>-24.654577509129822</v>
      </c>
      <c r="L38" s="82"/>
    </row>
    <row r="39" spans="1:12" s="14" customFormat="1" ht="18" customHeight="1">
      <c r="A39" s="83" t="s">
        <v>131</v>
      </c>
      <c r="B39" s="81">
        <f t="shared" si="0"/>
        <v>6</v>
      </c>
      <c r="C39" s="84" t="s">
        <v>132</v>
      </c>
      <c r="D39" s="281">
        <v>7244.7</v>
      </c>
      <c r="E39" s="281">
        <v>9360.5</v>
      </c>
      <c r="F39" s="342">
        <f t="shared" si="1"/>
        <v>2115.8000000000002</v>
      </c>
      <c r="G39" s="341">
        <f t="shared" si="2"/>
        <v>29.204797990254946</v>
      </c>
      <c r="H39" s="256">
        <v>24687.9</v>
      </c>
      <c r="I39" s="288">
        <f>I119</f>
        <v>15073.1</v>
      </c>
      <c r="J39" s="418">
        <f t="shared" si="3"/>
        <v>-9614.8000000000011</v>
      </c>
      <c r="K39" s="419">
        <f t="shared" si="4"/>
        <v>-38.94539430247206</v>
      </c>
      <c r="L39" s="82"/>
    </row>
    <row r="40" spans="1:12" s="14" customFormat="1" ht="18" customHeight="1">
      <c r="A40" s="83" t="s">
        <v>133</v>
      </c>
      <c r="B40" s="81">
        <f t="shared" si="0"/>
        <v>7</v>
      </c>
      <c r="C40" s="84" t="s">
        <v>134</v>
      </c>
      <c r="D40" s="281">
        <v>304.39999999999998</v>
      </c>
      <c r="E40" s="281">
        <v>3281.7</v>
      </c>
      <c r="F40" s="342">
        <f t="shared" si="1"/>
        <v>2977.2999999999997</v>
      </c>
      <c r="G40" s="341">
        <f t="shared" si="2"/>
        <v>978.0880420499343</v>
      </c>
      <c r="H40" s="256">
        <v>3281.7</v>
      </c>
      <c r="I40" s="288">
        <f>I125</f>
        <v>3281.7</v>
      </c>
      <c r="J40" s="418">
        <f t="shared" si="3"/>
        <v>0</v>
      </c>
      <c r="K40" s="419">
        <f t="shared" si="4"/>
        <v>0</v>
      </c>
      <c r="L40" s="82"/>
    </row>
    <row r="41" spans="1:12" s="14" customFormat="1" ht="18" customHeight="1" thickBot="1">
      <c r="A41" s="83" t="s">
        <v>135</v>
      </c>
      <c r="B41" s="81">
        <f t="shared" si="0"/>
        <v>8</v>
      </c>
      <c r="C41" s="84" t="s">
        <v>136</v>
      </c>
      <c r="D41" s="281">
        <v>105</v>
      </c>
      <c r="E41" s="281">
        <v>3654.9</v>
      </c>
      <c r="F41" s="342">
        <f t="shared" si="1"/>
        <v>3549.9</v>
      </c>
      <c r="G41" s="341">
        <f t="shared" si="2"/>
        <v>3380.8571428571427</v>
      </c>
      <c r="H41" s="256">
        <v>11735.4</v>
      </c>
      <c r="I41" s="289">
        <v>11561.1</v>
      </c>
      <c r="J41" s="418">
        <f t="shared" si="3"/>
        <v>-174.29999999999927</v>
      </c>
      <c r="K41" s="419">
        <f t="shared" si="4"/>
        <v>-1.4852497571450414</v>
      </c>
      <c r="L41" s="82"/>
    </row>
    <row r="42" spans="1:12" s="14" customFormat="1" ht="39" customHeight="1">
      <c r="A42" s="85" t="s">
        <v>137</v>
      </c>
      <c r="B42" s="81">
        <f t="shared" si="0"/>
        <v>9</v>
      </c>
      <c r="C42" s="79">
        <v>1050</v>
      </c>
      <c r="D42" s="172">
        <v>165</v>
      </c>
      <c r="E42" s="172">
        <v>1461.2</v>
      </c>
      <c r="F42" s="343">
        <f t="shared" si="1"/>
        <v>1296.2</v>
      </c>
      <c r="G42" s="341">
        <f t="shared" si="2"/>
        <v>785.57575757575751</v>
      </c>
      <c r="H42" s="276">
        <v>4327.7</v>
      </c>
      <c r="I42" s="290">
        <v>4041.4</v>
      </c>
      <c r="J42" s="237">
        <f>I42-H42</f>
        <v>-286.29999999999973</v>
      </c>
      <c r="K42" s="338">
        <f t="shared" si="4"/>
        <v>-6.6155232571573777</v>
      </c>
      <c r="L42" s="82"/>
    </row>
    <row r="43" spans="1:12" s="14" customFormat="1" ht="18" customHeight="1">
      <c r="A43" s="85" t="s">
        <v>53</v>
      </c>
      <c r="B43" s="81">
        <f t="shared" si="0"/>
        <v>10</v>
      </c>
      <c r="C43" s="79">
        <v>1060</v>
      </c>
      <c r="D43" s="170">
        <f>D46+D47+D48</f>
        <v>76215</v>
      </c>
      <c r="E43" s="170">
        <f>E46+E47+E48</f>
        <v>76215</v>
      </c>
      <c r="F43" s="237">
        <f t="shared" si="1"/>
        <v>0</v>
      </c>
      <c r="G43" s="341">
        <f t="shared" si="2"/>
        <v>0</v>
      </c>
      <c r="H43" s="169">
        <f>H46+H47+H48</f>
        <v>100276.1</v>
      </c>
      <c r="I43" s="388">
        <f>I46+I47+I48</f>
        <v>100276.1</v>
      </c>
      <c r="J43" s="237">
        <f t="shared" si="3"/>
        <v>0</v>
      </c>
      <c r="K43" s="338">
        <f t="shared" si="4"/>
        <v>0</v>
      </c>
      <c r="L43" s="82"/>
    </row>
    <row r="44" spans="1:12" s="14" customFormat="1" ht="18" customHeight="1" thickBot="1">
      <c r="A44" s="83" t="s">
        <v>25</v>
      </c>
      <c r="B44" s="81">
        <f t="shared" si="0"/>
        <v>11</v>
      </c>
      <c r="C44" s="84" t="s">
        <v>93</v>
      </c>
      <c r="D44" s="172"/>
      <c r="E44" s="139"/>
      <c r="F44" s="237"/>
      <c r="G44" s="341"/>
      <c r="H44" s="169"/>
      <c r="I44" s="232"/>
      <c r="J44" s="237"/>
      <c r="K44" s="338"/>
      <c r="L44" s="86"/>
    </row>
    <row r="45" spans="1:12" s="13" customFormat="1" ht="18" customHeight="1" thickBot="1">
      <c r="A45" s="83" t="s">
        <v>26</v>
      </c>
      <c r="B45" s="81">
        <f t="shared" si="0"/>
        <v>12</v>
      </c>
      <c r="C45" s="84" t="s">
        <v>138</v>
      </c>
      <c r="D45" s="172"/>
      <c r="E45" s="139"/>
      <c r="F45" s="237"/>
      <c r="G45" s="341"/>
      <c r="H45" s="169"/>
      <c r="I45" s="232"/>
      <c r="J45" s="237"/>
      <c r="K45" s="338"/>
      <c r="L45" s="87"/>
    </row>
    <row r="46" spans="1:12" s="14" customFormat="1" ht="18" customHeight="1" thickBot="1">
      <c r="A46" s="83" t="s">
        <v>212</v>
      </c>
      <c r="B46" s="81">
        <f t="shared" si="0"/>
        <v>13</v>
      </c>
      <c r="C46" s="84" t="s">
        <v>139</v>
      </c>
      <c r="D46" s="253">
        <v>281.2</v>
      </c>
      <c r="E46" s="253">
        <v>281.2</v>
      </c>
      <c r="F46" s="344">
        <f t="shared" si="1"/>
        <v>0</v>
      </c>
      <c r="G46" s="342">
        <f t="shared" si="2"/>
        <v>0</v>
      </c>
      <c r="H46" s="256">
        <v>894.1</v>
      </c>
      <c r="I46" s="389">
        <v>894.1</v>
      </c>
      <c r="J46" s="344">
        <f t="shared" si="3"/>
        <v>0</v>
      </c>
      <c r="K46" s="419">
        <f t="shared" si="4"/>
        <v>0</v>
      </c>
      <c r="L46" s="88"/>
    </row>
    <row r="47" spans="1:12" s="14" customFormat="1" ht="18" customHeight="1">
      <c r="A47" s="89" t="s">
        <v>91</v>
      </c>
      <c r="B47" s="81">
        <f t="shared" si="0"/>
        <v>14</v>
      </c>
      <c r="C47" s="84" t="s">
        <v>140</v>
      </c>
      <c r="D47" s="253">
        <v>4990.3</v>
      </c>
      <c r="E47" s="253">
        <v>4990.3</v>
      </c>
      <c r="F47" s="344">
        <f t="shared" si="1"/>
        <v>0</v>
      </c>
      <c r="G47" s="342">
        <f t="shared" si="2"/>
        <v>0</v>
      </c>
      <c r="H47" s="256">
        <v>17083.5</v>
      </c>
      <c r="I47" s="389">
        <v>17083.5</v>
      </c>
      <c r="J47" s="344">
        <f t="shared" si="3"/>
        <v>0</v>
      </c>
      <c r="K47" s="419">
        <f t="shared" si="4"/>
        <v>0</v>
      </c>
      <c r="L47" s="80"/>
    </row>
    <row r="48" spans="1:12" s="14" customFormat="1" ht="18" customHeight="1">
      <c r="A48" s="90" t="s">
        <v>141</v>
      </c>
      <c r="B48" s="81">
        <f t="shared" si="0"/>
        <v>15</v>
      </c>
      <c r="C48" s="91" t="s">
        <v>142</v>
      </c>
      <c r="D48" s="254">
        <v>70943.5</v>
      </c>
      <c r="E48" s="254">
        <v>70943.5</v>
      </c>
      <c r="F48" s="344">
        <f t="shared" si="1"/>
        <v>0</v>
      </c>
      <c r="G48" s="342">
        <f t="shared" si="2"/>
        <v>0</v>
      </c>
      <c r="H48" s="256">
        <v>82298.5</v>
      </c>
      <c r="I48" s="389">
        <v>82298.5</v>
      </c>
      <c r="J48" s="344">
        <f t="shared" si="3"/>
        <v>0</v>
      </c>
      <c r="K48" s="419">
        <f t="shared" si="4"/>
        <v>0</v>
      </c>
      <c r="L48" s="82"/>
    </row>
    <row r="49" spans="1:12" s="14" customFormat="1" ht="36" customHeight="1">
      <c r="A49" s="92" t="s">
        <v>213</v>
      </c>
      <c r="B49" s="81">
        <f t="shared" si="0"/>
        <v>16</v>
      </c>
      <c r="C49" s="93" t="s">
        <v>214</v>
      </c>
      <c r="D49" s="253">
        <v>55151.3</v>
      </c>
      <c r="E49" s="253">
        <v>55151.3</v>
      </c>
      <c r="F49" s="344">
        <f t="shared" si="1"/>
        <v>0</v>
      </c>
      <c r="G49" s="342">
        <f t="shared" si="2"/>
        <v>0</v>
      </c>
      <c r="H49" s="256">
        <v>58444.7</v>
      </c>
      <c r="I49" s="389">
        <v>58444.7</v>
      </c>
      <c r="J49" s="344">
        <f t="shared" si="3"/>
        <v>0</v>
      </c>
      <c r="K49" s="419">
        <f t="shared" si="4"/>
        <v>0</v>
      </c>
      <c r="L49" s="82"/>
    </row>
    <row r="50" spans="1:12" s="14" customFormat="1" ht="42" customHeight="1">
      <c r="A50" s="83" t="s">
        <v>144</v>
      </c>
      <c r="B50" s="94">
        <f t="shared" si="0"/>
        <v>17</v>
      </c>
      <c r="C50" s="84" t="s">
        <v>143</v>
      </c>
      <c r="D50" s="172"/>
      <c r="E50" s="139"/>
      <c r="F50" s="141"/>
      <c r="G50" s="341"/>
      <c r="H50" s="233"/>
      <c r="I50" s="232"/>
      <c r="J50" s="237"/>
      <c r="K50" s="338"/>
      <c r="L50" s="82"/>
    </row>
    <row r="51" spans="1:12" s="14" customFormat="1" ht="18" customHeight="1">
      <c r="A51" s="85" t="s">
        <v>215</v>
      </c>
      <c r="B51" s="81">
        <v>18</v>
      </c>
      <c r="C51" s="79">
        <v>1070</v>
      </c>
      <c r="D51" s="169">
        <v>12140</v>
      </c>
      <c r="E51" s="169">
        <v>12140</v>
      </c>
      <c r="F51" s="237">
        <f>E51-D51</f>
        <v>0</v>
      </c>
      <c r="G51" s="341">
        <f t="shared" si="2"/>
        <v>0</v>
      </c>
      <c r="H51" s="169">
        <v>3479.9</v>
      </c>
      <c r="I51" s="388">
        <v>3479.9</v>
      </c>
      <c r="J51" s="237">
        <f t="shared" si="3"/>
        <v>0</v>
      </c>
      <c r="K51" s="338">
        <f t="shared" si="4"/>
        <v>0</v>
      </c>
      <c r="L51" s="82"/>
    </row>
    <row r="52" spans="1:12" s="14" customFormat="1" ht="18" customHeight="1" thickBot="1">
      <c r="A52" s="77" t="s">
        <v>216</v>
      </c>
      <c r="B52" s="95">
        <v>19</v>
      </c>
      <c r="C52" s="96">
        <v>1080</v>
      </c>
      <c r="D52" s="182">
        <v>1660.6</v>
      </c>
      <c r="E52" s="182">
        <v>1660.6</v>
      </c>
      <c r="F52" s="244">
        <f t="shared" ref="F52" si="5">E52-D52</f>
        <v>0</v>
      </c>
      <c r="G52" s="346">
        <f t="shared" si="2"/>
        <v>0</v>
      </c>
      <c r="H52" s="182">
        <v>902</v>
      </c>
      <c r="I52" s="390">
        <v>902</v>
      </c>
      <c r="J52" s="244">
        <f t="shared" si="3"/>
        <v>0</v>
      </c>
      <c r="K52" s="339">
        <f t="shared" si="4"/>
        <v>0</v>
      </c>
      <c r="L52" s="82"/>
    </row>
    <row r="53" spans="1:12" s="14" customFormat="1" ht="26.25" customHeight="1" thickBot="1">
      <c r="A53" s="122" t="s">
        <v>92</v>
      </c>
      <c r="B53" s="123">
        <v>20</v>
      </c>
      <c r="C53" s="118">
        <v>1100</v>
      </c>
      <c r="D53" s="187">
        <f>D54+D69+D96+D107</f>
        <v>142884.1</v>
      </c>
      <c r="E53" s="187">
        <f>E54+E69+E96+E107</f>
        <v>152823.26300000001</v>
      </c>
      <c r="F53" s="124">
        <f>E53-D53</f>
        <v>9939.1630000000005</v>
      </c>
      <c r="G53" s="224">
        <f t="shared" si="2"/>
        <v>6.9561014836500448</v>
      </c>
      <c r="H53" s="188">
        <f>H54+H69+H96+H107</f>
        <v>322422.60000000003</v>
      </c>
      <c r="I53" s="391">
        <f>I54+I69+I96+I107</f>
        <v>312347.16500000004</v>
      </c>
      <c r="J53" s="124">
        <f t="shared" si="3"/>
        <v>-10075.434999999998</v>
      </c>
      <c r="K53" s="397">
        <f t="shared" si="4"/>
        <v>-3.1249158712819707</v>
      </c>
      <c r="L53" s="82"/>
    </row>
    <row r="54" spans="1:12" s="14" customFormat="1" ht="26.25" customHeight="1" thickBot="1">
      <c r="A54" s="125" t="s">
        <v>208</v>
      </c>
      <c r="B54" s="123">
        <f t="shared" si="0"/>
        <v>21</v>
      </c>
      <c r="C54" s="126">
        <v>1110</v>
      </c>
      <c r="D54" s="142">
        <f>D58</f>
        <v>0</v>
      </c>
      <c r="E54" s="142">
        <f>E58</f>
        <v>0</v>
      </c>
      <c r="F54" s="134">
        <f>E54-D54</f>
        <v>0</v>
      </c>
      <c r="G54" s="224">
        <v>0</v>
      </c>
      <c r="H54" s="198">
        <f>H58</f>
        <v>0</v>
      </c>
      <c r="I54" s="150">
        <f>I58</f>
        <v>0</v>
      </c>
      <c r="J54" s="135">
        <f t="shared" si="3"/>
        <v>0</v>
      </c>
      <c r="K54" s="398">
        <v>0</v>
      </c>
      <c r="L54" s="82"/>
    </row>
    <row r="55" spans="1:12" s="14" customFormat="1" ht="19.5" customHeight="1">
      <c r="A55" s="77" t="s">
        <v>55</v>
      </c>
      <c r="B55" s="78">
        <f t="shared" si="0"/>
        <v>22</v>
      </c>
      <c r="C55" s="79" t="s">
        <v>108</v>
      </c>
      <c r="D55" s="140"/>
      <c r="E55" s="140"/>
      <c r="F55" s="140"/>
      <c r="G55" s="345"/>
      <c r="H55" s="55"/>
      <c r="I55" s="193"/>
      <c r="J55" s="383"/>
      <c r="K55" s="377"/>
      <c r="L55" s="82"/>
    </row>
    <row r="56" spans="1:12" s="14" customFormat="1" ht="19.5" customHeight="1">
      <c r="A56" s="85" t="s">
        <v>56</v>
      </c>
      <c r="B56" s="81">
        <f t="shared" si="0"/>
        <v>23</v>
      </c>
      <c r="C56" s="79" t="s">
        <v>118</v>
      </c>
      <c r="D56" s="57"/>
      <c r="E56" s="57"/>
      <c r="F56" s="57"/>
      <c r="G56" s="341"/>
      <c r="H56" s="56"/>
      <c r="I56" s="190"/>
      <c r="J56" s="381"/>
      <c r="K56" s="378"/>
      <c r="L56" s="82"/>
    </row>
    <row r="57" spans="1:12" s="14" customFormat="1" ht="19.5" customHeight="1">
      <c r="A57" s="85" t="s">
        <v>145</v>
      </c>
      <c r="B57" s="81">
        <f t="shared" si="0"/>
        <v>24</v>
      </c>
      <c r="C57" s="79" t="s">
        <v>149</v>
      </c>
      <c r="D57" s="57"/>
      <c r="E57" s="57"/>
      <c r="F57" s="57"/>
      <c r="G57" s="341"/>
      <c r="H57" s="56"/>
      <c r="I57" s="190"/>
      <c r="J57" s="381"/>
      <c r="K57" s="378"/>
      <c r="L57" s="82"/>
    </row>
    <row r="58" spans="1:12" s="14" customFormat="1" ht="19.5" customHeight="1">
      <c r="A58" s="85" t="s">
        <v>57</v>
      </c>
      <c r="B58" s="81">
        <f t="shared" si="0"/>
        <v>25</v>
      </c>
      <c r="C58" s="79" t="s">
        <v>150</v>
      </c>
      <c r="D58" s="57"/>
      <c r="E58" s="57"/>
      <c r="F58" s="57"/>
      <c r="G58" s="341"/>
      <c r="H58" s="56"/>
      <c r="I58" s="190"/>
      <c r="J58" s="381"/>
      <c r="K58" s="378"/>
      <c r="L58" s="82"/>
    </row>
    <row r="59" spans="1:12" s="14" customFormat="1" ht="19.5" customHeight="1">
      <c r="A59" s="85" t="s">
        <v>58</v>
      </c>
      <c r="B59" s="81">
        <f t="shared" si="0"/>
        <v>26</v>
      </c>
      <c r="C59" s="79" t="s">
        <v>151</v>
      </c>
      <c r="D59" s="57"/>
      <c r="E59" s="57"/>
      <c r="F59" s="57"/>
      <c r="G59" s="341"/>
      <c r="H59" s="56"/>
      <c r="I59" s="190"/>
      <c r="J59" s="381"/>
      <c r="K59" s="378"/>
      <c r="L59" s="82"/>
    </row>
    <row r="60" spans="1:12" s="14" customFormat="1" ht="19.5" customHeight="1">
      <c r="A60" s="85" t="s">
        <v>146</v>
      </c>
      <c r="B60" s="81">
        <f t="shared" si="0"/>
        <v>27</v>
      </c>
      <c r="C60" s="79" t="s">
        <v>152</v>
      </c>
      <c r="D60" s="57"/>
      <c r="E60" s="57"/>
      <c r="F60" s="57"/>
      <c r="G60" s="341"/>
      <c r="H60" s="56"/>
      <c r="I60" s="190"/>
      <c r="J60" s="381"/>
      <c r="K60" s="378"/>
      <c r="L60" s="82"/>
    </row>
    <row r="61" spans="1:12" s="14" customFormat="1" ht="19.5" customHeight="1">
      <c r="A61" s="85" t="s">
        <v>59</v>
      </c>
      <c r="B61" s="81">
        <f t="shared" si="0"/>
        <v>28</v>
      </c>
      <c r="C61" s="79" t="s">
        <v>153</v>
      </c>
      <c r="D61" s="57"/>
      <c r="E61" s="57"/>
      <c r="F61" s="57"/>
      <c r="G61" s="341"/>
      <c r="H61" s="56"/>
      <c r="I61" s="190"/>
      <c r="J61" s="381"/>
      <c r="K61" s="378"/>
      <c r="L61" s="82"/>
    </row>
    <row r="62" spans="1:12" s="14" customFormat="1" ht="19.5" customHeight="1">
      <c r="A62" s="85" t="s">
        <v>119</v>
      </c>
      <c r="B62" s="81">
        <f t="shared" si="0"/>
        <v>29</v>
      </c>
      <c r="C62" s="79" t="s">
        <v>154</v>
      </c>
      <c r="D62" s="57"/>
      <c r="E62" s="57"/>
      <c r="F62" s="57"/>
      <c r="G62" s="341"/>
      <c r="H62" s="56"/>
      <c r="I62" s="190"/>
      <c r="J62" s="381"/>
      <c r="K62" s="378"/>
      <c r="L62" s="82"/>
    </row>
    <row r="63" spans="1:12" s="14" customFormat="1" ht="19.5" customHeight="1">
      <c r="A63" s="85" t="s">
        <v>120</v>
      </c>
      <c r="B63" s="81">
        <f t="shared" si="0"/>
        <v>30</v>
      </c>
      <c r="C63" s="79" t="s">
        <v>155</v>
      </c>
      <c r="D63" s="57"/>
      <c r="E63" s="57"/>
      <c r="F63" s="57"/>
      <c r="G63" s="341"/>
      <c r="H63" s="56"/>
      <c r="I63" s="190"/>
      <c r="J63" s="381"/>
      <c r="K63" s="378"/>
      <c r="L63" s="82"/>
    </row>
    <row r="64" spans="1:12" s="14" customFormat="1" ht="19.5" customHeight="1">
      <c r="A64" s="85" t="s">
        <v>147</v>
      </c>
      <c r="B64" s="81">
        <f t="shared" si="0"/>
        <v>31</v>
      </c>
      <c r="C64" s="79" t="s">
        <v>156</v>
      </c>
      <c r="D64" s="57"/>
      <c r="E64" s="57"/>
      <c r="F64" s="57"/>
      <c r="G64" s="341"/>
      <c r="H64" s="56"/>
      <c r="I64" s="190"/>
      <c r="J64" s="381"/>
      <c r="K64" s="378"/>
      <c r="L64" s="82"/>
    </row>
    <row r="65" spans="1:12" s="14" customFormat="1" ht="19.5" customHeight="1">
      <c r="A65" s="85" t="s">
        <v>217</v>
      </c>
      <c r="B65" s="81">
        <v>32</v>
      </c>
      <c r="C65" s="79" t="s">
        <v>219</v>
      </c>
      <c r="D65" s="57"/>
      <c r="E65" s="57"/>
      <c r="F65" s="57"/>
      <c r="G65" s="341"/>
      <c r="H65" s="56"/>
      <c r="I65" s="190"/>
      <c r="J65" s="381"/>
      <c r="K65" s="378"/>
      <c r="L65" s="82"/>
    </row>
    <row r="66" spans="1:12" s="14" customFormat="1" ht="19.5" customHeight="1">
      <c r="A66" s="98" t="s">
        <v>114</v>
      </c>
      <c r="B66" s="81">
        <v>33</v>
      </c>
      <c r="C66" s="99" t="s">
        <v>240</v>
      </c>
      <c r="D66" s="144"/>
      <c r="E66" s="144"/>
      <c r="F66" s="144"/>
      <c r="G66" s="341"/>
      <c r="H66" s="199"/>
      <c r="I66" s="191"/>
      <c r="J66" s="381"/>
      <c r="K66" s="378"/>
      <c r="L66" s="82"/>
    </row>
    <row r="67" spans="1:12" s="14" customFormat="1" ht="19.5" customHeight="1">
      <c r="A67" s="92" t="s">
        <v>115</v>
      </c>
      <c r="B67" s="81">
        <v>34</v>
      </c>
      <c r="C67" s="100" t="s">
        <v>241</v>
      </c>
      <c r="D67" s="144"/>
      <c r="E67" s="141"/>
      <c r="F67" s="54"/>
      <c r="G67" s="341"/>
      <c r="H67" s="197"/>
      <c r="I67" s="192"/>
      <c r="J67" s="381"/>
      <c r="K67" s="378"/>
      <c r="L67" s="82"/>
    </row>
    <row r="68" spans="1:12" s="14" customFormat="1" ht="19.5" customHeight="1" thickBot="1">
      <c r="A68" s="92" t="s">
        <v>116</v>
      </c>
      <c r="B68" s="95">
        <v>35</v>
      </c>
      <c r="C68" s="213" t="s">
        <v>242</v>
      </c>
      <c r="D68" s="201"/>
      <c r="E68" s="156"/>
      <c r="F68" s="156"/>
      <c r="G68" s="346"/>
      <c r="H68" s="202"/>
      <c r="I68" s="203"/>
      <c r="J68" s="382"/>
      <c r="K68" s="379"/>
      <c r="L68" s="82"/>
    </row>
    <row r="69" spans="1:12" s="14" customFormat="1" ht="33" customHeight="1" thickBot="1">
      <c r="A69" s="125" t="s">
        <v>218</v>
      </c>
      <c r="B69" s="123">
        <v>36</v>
      </c>
      <c r="C69" s="214">
        <v>1120</v>
      </c>
      <c r="D69" s="124">
        <f>D70+D71+D72+D78+D79+D80+D91+D92+D93+D94+D95</f>
        <v>57510.299999999996</v>
      </c>
      <c r="E69" s="124">
        <f>E70+E71+E72+E78+E79+E80+E91+E92+E93+E94+E95</f>
        <v>57510.299999999996</v>
      </c>
      <c r="F69" s="124">
        <f>E69-D69</f>
        <v>0</v>
      </c>
      <c r="G69" s="124">
        <f t="shared" si="2"/>
        <v>0</v>
      </c>
      <c r="H69" s="420">
        <f>H70+H71+H72+H78+H79+H80+H91+H92+H93+H94+H95</f>
        <v>177532.7</v>
      </c>
      <c r="I69" s="225">
        <f>I70+I71+I72+I78+I79+I80+I91+I92+I93+I94+I95</f>
        <v>177532.7</v>
      </c>
      <c r="J69" s="124">
        <f t="shared" si="3"/>
        <v>0</v>
      </c>
      <c r="K69" s="127">
        <f>I69/H69*100-100</f>
        <v>0</v>
      </c>
      <c r="L69" s="82"/>
    </row>
    <row r="70" spans="1:12" s="14" customFormat="1" ht="18" customHeight="1">
      <c r="A70" s="77" t="s">
        <v>55</v>
      </c>
      <c r="B70" s="78">
        <f t="shared" si="0"/>
        <v>37</v>
      </c>
      <c r="C70" s="79" t="s">
        <v>220</v>
      </c>
      <c r="D70" s="169">
        <v>39826.400000000001</v>
      </c>
      <c r="E70" s="169">
        <v>39826.400000000001</v>
      </c>
      <c r="F70" s="340">
        <f>E70-D70</f>
        <v>0</v>
      </c>
      <c r="G70" s="345">
        <f t="shared" si="2"/>
        <v>0</v>
      </c>
      <c r="H70" s="276">
        <v>122181.8</v>
      </c>
      <c r="I70" s="387">
        <v>122181.8</v>
      </c>
      <c r="J70" s="340">
        <f t="shared" si="3"/>
        <v>0</v>
      </c>
      <c r="K70" s="410">
        <f t="shared" si="4"/>
        <v>0</v>
      </c>
      <c r="L70" s="82"/>
    </row>
    <row r="71" spans="1:12" s="14" customFormat="1" ht="18" customHeight="1">
      <c r="A71" s="85" t="s">
        <v>56</v>
      </c>
      <c r="B71" s="81">
        <f t="shared" si="0"/>
        <v>38</v>
      </c>
      <c r="C71" s="79" t="s">
        <v>221</v>
      </c>
      <c r="D71" s="170">
        <v>8634</v>
      </c>
      <c r="E71" s="170">
        <v>8634</v>
      </c>
      <c r="F71" s="237">
        <f t="shared" ref="F71:F113" si="6">E71-D71</f>
        <v>0</v>
      </c>
      <c r="G71" s="341">
        <f t="shared" si="2"/>
        <v>0</v>
      </c>
      <c r="H71" s="276">
        <v>30106.5</v>
      </c>
      <c r="I71" s="387">
        <v>30106.5</v>
      </c>
      <c r="J71" s="237">
        <f t="shared" si="3"/>
        <v>0</v>
      </c>
      <c r="K71" s="338">
        <f t="shared" si="4"/>
        <v>0</v>
      </c>
      <c r="L71" s="82"/>
    </row>
    <row r="72" spans="1:12" s="14" customFormat="1" ht="18" customHeight="1">
      <c r="A72" s="85" t="s">
        <v>145</v>
      </c>
      <c r="B72" s="81">
        <f t="shared" si="0"/>
        <v>39</v>
      </c>
      <c r="C72" s="79" t="s">
        <v>222</v>
      </c>
      <c r="D72" s="170">
        <f>D73+D74+D75+D76+D77</f>
        <v>20.8</v>
      </c>
      <c r="E72" s="170">
        <f>E73+E74+E75+E76+E77</f>
        <v>20.8</v>
      </c>
      <c r="F72" s="237">
        <f t="shared" si="6"/>
        <v>0</v>
      </c>
      <c r="G72" s="341">
        <f t="shared" si="2"/>
        <v>0</v>
      </c>
      <c r="H72" s="291">
        <f>H73+H74+H75+H76+H77</f>
        <v>1043.2</v>
      </c>
      <c r="I72" s="392">
        <f>I73+I74+I75+I76+I77</f>
        <v>1043.2</v>
      </c>
      <c r="J72" s="237">
        <f>I72-H72</f>
        <v>0</v>
      </c>
      <c r="K72" s="338">
        <f t="shared" si="4"/>
        <v>0</v>
      </c>
      <c r="L72" s="82"/>
    </row>
    <row r="73" spans="1:12" s="14" customFormat="1" ht="18" customHeight="1">
      <c r="A73" s="92" t="s">
        <v>94</v>
      </c>
      <c r="B73" s="81">
        <f t="shared" si="0"/>
        <v>40</v>
      </c>
      <c r="C73" s="99" t="s">
        <v>243</v>
      </c>
      <c r="D73" s="251">
        <v>5.9</v>
      </c>
      <c r="E73" s="251">
        <v>5.9</v>
      </c>
      <c r="F73" s="285">
        <f t="shared" si="6"/>
        <v>0</v>
      </c>
      <c r="G73" s="316">
        <f t="shared" si="2"/>
        <v>0</v>
      </c>
      <c r="H73" s="292">
        <v>363.7</v>
      </c>
      <c r="I73" s="296">
        <v>363.7</v>
      </c>
      <c r="J73" s="285">
        <f t="shared" si="3"/>
        <v>0</v>
      </c>
      <c r="K73" s="317">
        <f t="shared" si="4"/>
        <v>0</v>
      </c>
      <c r="L73" s="82"/>
    </row>
    <row r="74" spans="1:12" s="14" customFormat="1" ht="18" customHeight="1">
      <c r="A74" s="92" t="s">
        <v>95</v>
      </c>
      <c r="B74" s="81">
        <f t="shared" si="0"/>
        <v>41</v>
      </c>
      <c r="C74" s="99" t="s">
        <v>244</v>
      </c>
      <c r="D74" s="251">
        <v>0.2</v>
      </c>
      <c r="E74" s="251">
        <v>0.2</v>
      </c>
      <c r="F74" s="285">
        <f t="shared" si="6"/>
        <v>0</v>
      </c>
      <c r="G74" s="316">
        <v>0</v>
      </c>
      <c r="H74" s="292">
        <v>243</v>
      </c>
      <c r="I74" s="296">
        <v>243</v>
      </c>
      <c r="J74" s="285">
        <f t="shared" si="3"/>
        <v>0</v>
      </c>
      <c r="K74" s="317">
        <f t="shared" si="4"/>
        <v>0</v>
      </c>
      <c r="L74" s="82"/>
    </row>
    <row r="75" spans="1:12" s="14" customFormat="1" ht="18" customHeight="1">
      <c r="A75" s="92" t="s">
        <v>96</v>
      </c>
      <c r="B75" s="81">
        <f t="shared" si="0"/>
        <v>42</v>
      </c>
      <c r="C75" s="99" t="s">
        <v>245</v>
      </c>
      <c r="D75" s="251"/>
      <c r="E75" s="251"/>
      <c r="F75" s="285"/>
      <c r="G75" s="316"/>
      <c r="H75" s="292">
        <v>113.5</v>
      </c>
      <c r="I75" s="296">
        <v>113.5</v>
      </c>
      <c r="J75" s="285">
        <f t="shared" si="3"/>
        <v>0</v>
      </c>
      <c r="K75" s="317">
        <f t="shared" si="4"/>
        <v>0</v>
      </c>
      <c r="L75" s="82"/>
    </row>
    <row r="76" spans="1:12" s="14" customFormat="1" ht="18" customHeight="1">
      <c r="A76" s="92" t="s">
        <v>97</v>
      </c>
      <c r="B76" s="81">
        <f t="shared" si="0"/>
        <v>43</v>
      </c>
      <c r="C76" s="99" t="s">
        <v>246</v>
      </c>
      <c r="D76" s="251">
        <v>14.7</v>
      </c>
      <c r="E76" s="251">
        <v>14.7</v>
      </c>
      <c r="F76" s="285">
        <f t="shared" si="6"/>
        <v>0</v>
      </c>
      <c r="G76" s="316">
        <f t="shared" si="2"/>
        <v>0</v>
      </c>
      <c r="H76" s="292">
        <v>207</v>
      </c>
      <c r="I76" s="296">
        <v>207</v>
      </c>
      <c r="J76" s="285">
        <f t="shared" si="3"/>
        <v>0</v>
      </c>
      <c r="K76" s="317">
        <f t="shared" si="4"/>
        <v>0</v>
      </c>
      <c r="L76" s="82"/>
    </row>
    <row r="77" spans="1:12" s="14" customFormat="1" ht="18" customHeight="1">
      <c r="A77" s="92" t="s">
        <v>98</v>
      </c>
      <c r="B77" s="81">
        <f t="shared" si="0"/>
        <v>44</v>
      </c>
      <c r="C77" s="99" t="s">
        <v>247</v>
      </c>
      <c r="D77" s="251"/>
      <c r="E77" s="251"/>
      <c r="F77" s="285"/>
      <c r="G77" s="316"/>
      <c r="H77" s="292">
        <v>116</v>
      </c>
      <c r="I77" s="296">
        <v>116</v>
      </c>
      <c r="J77" s="285">
        <f t="shared" si="3"/>
        <v>0</v>
      </c>
      <c r="K77" s="317">
        <f t="shared" si="4"/>
        <v>0</v>
      </c>
      <c r="L77" s="82"/>
    </row>
    <row r="78" spans="1:12" s="14" customFormat="1" ht="18" customHeight="1">
      <c r="A78" s="85" t="s">
        <v>57</v>
      </c>
      <c r="B78" s="81">
        <f t="shared" si="0"/>
        <v>45</v>
      </c>
      <c r="C78" s="79" t="s">
        <v>223</v>
      </c>
      <c r="D78" s="170">
        <v>3288.7</v>
      </c>
      <c r="E78" s="170">
        <v>3288.7</v>
      </c>
      <c r="F78" s="237">
        <f t="shared" si="6"/>
        <v>0</v>
      </c>
      <c r="G78" s="341">
        <f t="shared" si="2"/>
        <v>0</v>
      </c>
      <c r="H78" s="293">
        <v>9891.7000000000007</v>
      </c>
      <c r="I78" s="363">
        <v>9891.7000000000007</v>
      </c>
      <c r="J78" s="237">
        <f t="shared" si="3"/>
        <v>0</v>
      </c>
      <c r="K78" s="338">
        <f t="shared" si="4"/>
        <v>0</v>
      </c>
      <c r="L78" s="82"/>
    </row>
    <row r="79" spans="1:12" s="14" customFormat="1" ht="18" customHeight="1">
      <c r="A79" s="85" t="s">
        <v>58</v>
      </c>
      <c r="B79" s="81">
        <f t="shared" si="0"/>
        <v>46</v>
      </c>
      <c r="C79" s="79" t="s">
        <v>224</v>
      </c>
      <c r="D79" s="170"/>
      <c r="E79" s="170"/>
      <c r="F79" s="237"/>
      <c r="G79" s="341"/>
      <c r="H79" s="293">
        <v>5.3</v>
      </c>
      <c r="I79" s="363">
        <v>5.3</v>
      </c>
      <c r="J79" s="237">
        <f t="shared" si="3"/>
        <v>0</v>
      </c>
      <c r="K79" s="338">
        <f t="shared" si="4"/>
        <v>0</v>
      </c>
      <c r="L79" s="82"/>
    </row>
    <row r="80" spans="1:12" s="14" customFormat="1" ht="20.25" customHeight="1">
      <c r="A80" s="85" t="s">
        <v>146</v>
      </c>
      <c r="B80" s="81">
        <f t="shared" si="0"/>
        <v>47</v>
      </c>
      <c r="C80" s="79" t="s">
        <v>225</v>
      </c>
      <c r="D80" s="170">
        <f>D81+D82+D83+D84+D85+D86+D87+D88+D89+D90</f>
        <v>4981.7999999999993</v>
      </c>
      <c r="E80" s="170">
        <f>E81+E82+E83+E84+E85+E86+E87+E88+E89+E90</f>
        <v>4981.7999999999993</v>
      </c>
      <c r="F80" s="237">
        <f t="shared" si="6"/>
        <v>0</v>
      </c>
      <c r="G80" s="341">
        <f t="shared" si="2"/>
        <v>0</v>
      </c>
      <c r="H80" s="291">
        <f>H81+H82+H83+H84+H85+H86+H87+H88+H89+H90</f>
        <v>12366.4</v>
      </c>
      <c r="I80" s="392">
        <f>I81+I82+I83+I84+I85+I86+I87+I88+I89+I90</f>
        <v>12366.4</v>
      </c>
      <c r="J80" s="237">
        <f t="shared" si="3"/>
        <v>0</v>
      </c>
      <c r="K80" s="338">
        <f t="shared" si="4"/>
        <v>0</v>
      </c>
      <c r="L80" s="82"/>
    </row>
    <row r="81" spans="1:12" s="14" customFormat="1" ht="18" customHeight="1">
      <c r="A81" s="101" t="s">
        <v>99</v>
      </c>
      <c r="B81" s="81">
        <f t="shared" si="0"/>
        <v>48</v>
      </c>
      <c r="C81" s="99" t="s">
        <v>248</v>
      </c>
      <c r="D81" s="251">
        <v>105.7</v>
      </c>
      <c r="E81" s="251">
        <v>105.7</v>
      </c>
      <c r="F81" s="285">
        <f t="shared" si="6"/>
        <v>0</v>
      </c>
      <c r="G81" s="316">
        <f t="shared" si="2"/>
        <v>0</v>
      </c>
      <c r="H81" s="292">
        <v>359.7</v>
      </c>
      <c r="I81" s="296">
        <v>359.7</v>
      </c>
      <c r="J81" s="285">
        <f t="shared" si="3"/>
        <v>0</v>
      </c>
      <c r="K81" s="317">
        <f t="shared" si="4"/>
        <v>0</v>
      </c>
      <c r="L81" s="82"/>
    </row>
    <row r="82" spans="1:12" s="14" customFormat="1" ht="18" customHeight="1">
      <c r="A82" s="101" t="s">
        <v>100</v>
      </c>
      <c r="B82" s="81">
        <f t="shared" si="0"/>
        <v>49</v>
      </c>
      <c r="C82" s="99" t="s">
        <v>249</v>
      </c>
      <c r="D82" s="252"/>
      <c r="E82" s="252"/>
      <c r="F82" s="285"/>
      <c r="G82" s="316"/>
      <c r="H82" s="292"/>
      <c r="I82" s="296"/>
      <c r="J82" s="285"/>
      <c r="K82" s="317"/>
      <c r="L82" s="82"/>
    </row>
    <row r="83" spans="1:12" s="14" customFormat="1" ht="18" customHeight="1" thickBot="1">
      <c r="A83" s="101" t="s">
        <v>101</v>
      </c>
      <c r="B83" s="81">
        <f t="shared" si="0"/>
        <v>50</v>
      </c>
      <c r="C83" s="99" t="s">
        <v>250</v>
      </c>
      <c r="D83" s="251">
        <v>214.7</v>
      </c>
      <c r="E83" s="251">
        <v>214.7</v>
      </c>
      <c r="F83" s="285">
        <f t="shared" si="6"/>
        <v>0</v>
      </c>
      <c r="G83" s="316">
        <f t="shared" si="2"/>
        <v>0</v>
      </c>
      <c r="H83" s="292">
        <v>708.2</v>
      </c>
      <c r="I83" s="296">
        <v>708.2</v>
      </c>
      <c r="J83" s="285">
        <f t="shared" si="3"/>
        <v>0</v>
      </c>
      <c r="K83" s="317">
        <f t="shared" si="4"/>
        <v>0</v>
      </c>
      <c r="L83" s="102"/>
    </row>
    <row r="84" spans="1:12" s="14" customFormat="1" ht="18" customHeight="1" thickBot="1">
      <c r="A84" s="101" t="s">
        <v>102</v>
      </c>
      <c r="B84" s="81">
        <f t="shared" si="0"/>
        <v>51</v>
      </c>
      <c r="C84" s="99" t="s">
        <v>251</v>
      </c>
      <c r="D84" s="251">
        <v>1412.8</v>
      </c>
      <c r="E84" s="251">
        <v>1412.8</v>
      </c>
      <c r="F84" s="285">
        <f t="shared" si="6"/>
        <v>0</v>
      </c>
      <c r="G84" s="316">
        <v>0</v>
      </c>
      <c r="H84" s="292">
        <v>1452</v>
      </c>
      <c r="I84" s="296">
        <v>1452</v>
      </c>
      <c r="J84" s="285">
        <f t="shared" si="3"/>
        <v>0</v>
      </c>
      <c r="K84" s="317">
        <f t="shared" si="4"/>
        <v>0</v>
      </c>
      <c r="L84" s="88"/>
    </row>
    <row r="85" spans="1:12" s="14" customFormat="1" ht="18" customHeight="1">
      <c r="A85" s="101" t="s">
        <v>103</v>
      </c>
      <c r="B85" s="81">
        <f t="shared" si="0"/>
        <v>52</v>
      </c>
      <c r="C85" s="99" t="s">
        <v>252</v>
      </c>
      <c r="D85" s="251">
        <v>38.799999999999997</v>
      </c>
      <c r="E85" s="251">
        <v>38.799999999999997</v>
      </c>
      <c r="F85" s="285">
        <f t="shared" si="6"/>
        <v>0</v>
      </c>
      <c r="G85" s="316">
        <v>0</v>
      </c>
      <c r="H85" s="292">
        <v>40.5</v>
      </c>
      <c r="I85" s="296">
        <v>40.5</v>
      </c>
      <c r="J85" s="285">
        <f t="shared" si="3"/>
        <v>0</v>
      </c>
      <c r="K85" s="317">
        <f t="shared" si="4"/>
        <v>0</v>
      </c>
      <c r="L85" s="80"/>
    </row>
    <row r="86" spans="1:12" s="14" customFormat="1" ht="32.25" customHeight="1">
      <c r="A86" s="101" t="s">
        <v>104</v>
      </c>
      <c r="B86" s="81">
        <f t="shared" si="0"/>
        <v>53</v>
      </c>
      <c r="C86" s="99" t="s">
        <v>253</v>
      </c>
      <c r="D86" s="251">
        <v>345.2</v>
      </c>
      <c r="E86" s="251">
        <v>345.2</v>
      </c>
      <c r="F86" s="285">
        <f t="shared" si="6"/>
        <v>0</v>
      </c>
      <c r="G86" s="316">
        <f t="shared" si="2"/>
        <v>0</v>
      </c>
      <c r="H86" s="292">
        <v>930.9</v>
      </c>
      <c r="I86" s="296">
        <v>930.9</v>
      </c>
      <c r="J86" s="285">
        <f t="shared" si="3"/>
        <v>0</v>
      </c>
      <c r="K86" s="317">
        <f t="shared" si="4"/>
        <v>0</v>
      </c>
      <c r="L86" s="82"/>
    </row>
    <row r="87" spans="1:12" s="14" customFormat="1" ht="18" customHeight="1">
      <c r="A87" s="101" t="s">
        <v>105</v>
      </c>
      <c r="B87" s="81">
        <f t="shared" si="0"/>
        <v>54</v>
      </c>
      <c r="C87" s="99" t="s">
        <v>254</v>
      </c>
      <c r="D87" s="251"/>
      <c r="E87" s="251"/>
      <c r="F87" s="285"/>
      <c r="G87" s="316"/>
      <c r="H87" s="292"/>
      <c r="I87" s="296"/>
      <c r="J87" s="285">
        <f t="shared" si="3"/>
        <v>0</v>
      </c>
      <c r="K87" s="317">
        <v>0</v>
      </c>
      <c r="L87" s="82"/>
    </row>
    <row r="88" spans="1:12" s="14" customFormat="1" ht="18" customHeight="1">
      <c r="A88" s="101" t="s">
        <v>106</v>
      </c>
      <c r="B88" s="81">
        <f t="shared" si="0"/>
        <v>55</v>
      </c>
      <c r="C88" s="99" t="s">
        <v>255</v>
      </c>
      <c r="D88" s="251"/>
      <c r="E88" s="251"/>
      <c r="F88" s="285"/>
      <c r="G88" s="316"/>
      <c r="H88" s="292">
        <v>7.5</v>
      </c>
      <c r="I88" s="296">
        <v>7.5</v>
      </c>
      <c r="J88" s="285">
        <f t="shared" si="3"/>
        <v>0</v>
      </c>
      <c r="K88" s="317">
        <f t="shared" si="4"/>
        <v>0</v>
      </c>
      <c r="L88" s="82"/>
    </row>
    <row r="89" spans="1:12" s="14" customFormat="1" ht="18" customHeight="1">
      <c r="A89" s="101" t="s">
        <v>107</v>
      </c>
      <c r="B89" s="81">
        <f t="shared" si="0"/>
        <v>56</v>
      </c>
      <c r="C89" s="99" t="s">
        <v>256</v>
      </c>
      <c r="D89" s="251">
        <v>61.6</v>
      </c>
      <c r="E89" s="251">
        <v>61.6</v>
      </c>
      <c r="F89" s="285">
        <f t="shared" si="6"/>
        <v>0</v>
      </c>
      <c r="G89" s="316">
        <f t="shared" si="2"/>
        <v>0</v>
      </c>
      <c r="H89" s="292">
        <v>244.3</v>
      </c>
      <c r="I89" s="296">
        <v>244.3</v>
      </c>
      <c r="J89" s="285">
        <f t="shared" si="3"/>
        <v>0</v>
      </c>
      <c r="K89" s="317">
        <f t="shared" si="4"/>
        <v>0</v>
      </c>
      <c r="L89" s="82"/>
    </row>
    <row r="90" spans="1:12" s="14" customFormat="1" ht="18" customHeight="1">
      <c r="A90" s="101" t="s">
        <v>98</v>
      </c>
      <c r="B90" s="81">
        <f t="shared" si="0"/>
        <v>57</v>
      </c>
      <c r="C90" s="99" t="s">
        <v>257</v>
      </c>
      <c r="D90" s="252">
        <v>2803</v>
      </c>
      <c r="E90" s="252">
        <v>2803</v>
      </c>
      <c r="F90" s="285">
        <f t="shared" si="6"/>
        <v>0</v>
      </c>
      <c r="G90" s="316">
        <f t="shared" si="2"/>
        <v>0</v>
      </c>
      <c r="H90" s="292">
        <v>8623.2999999999993</v>
      </c>
      <c r="I90" s="296">
        <v>8623.2999999999993</v>
      </c>
      <c r="J90" s="285">
        <f t="shared" si="3"/>
        <v>0</v>
      </c>
      <c r="K90" s="317">
        <f t="shared" si="4"/>
        <v>0</v>
      </c>
      <c r="L90" s="82"/>
    </row>
    <row r="91" spans="1:12" s="14" customFormat="1" ht="18" customHeight="1">
      <c r="A91" s="85" t="s">
        <v>59</v>
      </c>
      <c r="B91" s="81">
        <f t="shared" si="0"/>
        <v>58</v>
      </c>
      <c r="C91" s="79" t="s">
        <v>226</v>
      </c>
      <c r="D91" s="170">
        <v>0</v>
      </c>
      <c r="E91" s="170">
        <v>0</v>
      </c>
      <c r="F91" s="237">
        <f t="shared" si="6"/>
        <v>0</v>
      </c>
      <c r="G91" s="341">
        <v>0</v>
      </c>
      <c r="H91" s="293">
        <v>0</v>
      </c>
      <c r="I91" s="363">
        <v>0</v>
      </c>
      <c r="J91" s="237">
        <f t="shared" si="3"/>
        <v>0</v>
      </c>
      <c r="K91" s="338">
        <v>0</v>
      </c>
      <c r="L91" s="82"/>
    </row>
    <row r="92" spans="1:12" s="14" customFormat="1" ht="18" customHeight="1">
      <c r="A92" s="85" t="s">
        <v>119</v>
      </c>
      <c r="B92" s="81">
        <f t="shared" si="0"/>
        <v>59</v>
      </c>
      <c r="C92" s="79" t="s">
        <v>227</v>
      </c>
      <c r="D92" s="170">
        <v>59.4</v>
      </c>
      <c r="E92" s="170">
        <v>59.4</v>
      </c>
      <c r="F92" s="237">
        <f t="shared" si="6"/>
        <v>0</v>
      </c>
      <c r="G92" s="341">
        <f t="shared" si="2"/>
        <v>0</v>
      </c>
      <c r="H92" s="293">
        <v>216.7</v>
      </c>
      <c r="I92" s="363">
        <v>216.7</v>
      </c>
      <c r="J92" s="237">
        <f t="shared" si="3"/>
        <v>0</v>
      </c>
      <c r="K92" s="338">
        <f t="shared" si="4"/>
        <v>0</v>
      </c>
      <c r="L92" s="82"/>
    </row>
    <row r="93" spans="1:12" s="14" customFormat="1" ht="18" customHeight="1">
      <c r="A93" s="85" t="s">
        <v>120</v>
      </c>
      <c r="B93" s="81">
        <f t="shared" si="0"/>
        <v>60</v>
      </c>
      <c r="C93" s="79" t="s">
        <v>228</v>
      </c>
      <c r="D93" s="170"/>
      <c r="E93" s="170"/>
      <c r="F93" s="237"/>
      <c r="G93" s="341"/>
      <c r="H93" s="293"/>
      <c r="I93" s="363"/>
      <c r="J93" s="237"/>
      <c r="K93" s="338"/>
      <c r="L93" s="82"/>
    </row>
    <row r="94" spans="1:12" s="14" customFormat="1" ht="18" customHeight="1">
      <c r="A94" s="85" t="s">
        <v>147</v>
      </c>
      <c r="B94" s="81">
        <f t="shared" si="0"/>
        <v>61</v>
      </c>
      <c r="C94" s="79" t="s">
        <v>229</v>
      </c>
      <c r="D94" s="170">
        <v>0</v>
      </c>
      <c r="E94" s="170">
        <v>0</v>
      </c>
      <c r="F94" s="237">
        <f t="shared" si="6"/>
        <v>0</v>
      </c>
      <c r="G94" s="341">
        <v>0</v>
      </c>
      <c r="H94" s="293">
        <v>549.1</v>
      </c>
      <c r="I94" s="363">
        <v>549.1</v>
      </c>
      <c r="J94" s="237">
        <f t="shared" si="3"/>
        <v>0</v>
      </c>
      <c r="K94" s="338">
        <v>0</v>
      </c>
      <c r="L94" s="82"/>
    </row>
    <row r="95" spans="1:12" s="14" customFormat="1" ht="18" customHeight="1" thickBot="1">
      <c r="A95" s="85" t="s">
        <v>148</v>
      </c>
      <c r="B95" s="81">
        <f t="shared" si="0"/>
        <v>62</v>
      </c>
      <c r="C95" s="104" t="s">
        <v>258</v>
      </c>
      <c r="D95" s="182">
        <v>699.2</v>
      </c>
      <c r="E95" s="182">
        <v>699.2</v>
      </c>
      <c r="F95" s="244">
        <f t="shared" si="6"/>
        <v>0</v>
      </c>
      <c r="G95" s="346">
        <f t="shared" si="2"/>
        <v>0</v>
      </c>
      <c r="H95" s="294">
        <v>1172</v>
      </c>
      <c r="I95" s="365">
        <v>1172</v>
      </c>
      <c r="J95" s="244">
        <f t="shared" si="3"/>
        <v>0</v>
      </c>
      <c r="K95" s="339">
        <f t="shared" si="4"/>
        <v>0</v>
      </c>
      <c r="L95" s="82"/>
    </row>
    <row r="96" spans="1:12" s="14" customFormat="1" ht="22.9" customHeight="1" thickBot="1">
      <c r="A96" s="125" t="s">
        <v>117</v>
      </c>
      <c r="B96" s="123">
        <f>B95+1</f>
        <v>63</v>
      </c>
      <c r="C96" s="214">
        <v>1130</v>
      </c>
      <c r="D96" s="187">
        <f>SUM(D97:D106)</f>
        <v>77554.7</v>
      </c>
      <c r="E96" s="420">
        <f>SUM(E97:E106)</f>
        <v>77554.7</v>
      </c>
      <c r="F96" s="124">
        <f t="shared" si="6"/>
        <v>0</v>
      </c>
      <c r="G96" s="124">
        <f t="shared" si="2"/>
        <v>0</v>
      </c>
      <c r="H96" s="420">
        <f>SUM(H97:H106)</f>
        <v>100857.2</v>
      </c>
      <c r="I96" s="225">
        <f>SUM(I97:I106)</f>
        <v>100857.2</v>
      </c>
      <c r="J96" s="224">
        <f t="shared" si="3"/>
        <v>0</v>
      </c>
      <c r="K96" s="286">
        <f t="shared" si="4"/>
        <v>0</v>
      </c>
      <c r="L96" s="82"/>
    </row>
    <row r="97" spans="1:12" s="14" customFormat="1" ht="18" customHeight="1">
      <c r="A97" s="77" t="s">
        <v>55</v>
      </c>
      <c r="B97" s="78">
        <f t="shared" si="0"/>
        <v>64</v>
      </c>
      <c r="C97" s="79" t="s">
        <v>259</v>
      </c>
      <c r="D97" s="169">
        <v>2709.1</v>
      </c>
      <c r="E97" s="169">
        <v>2709.1</v>
      </c>
      <c r="F97" s="340">
        <f t="shared" si="6"/>
        <v>0</v>
      </c>
      <c r="G97" s="345">
        <f t="shared" si="2"/>
        <v>0</v>
      </c>
      <c r="H97" s="169">
        <v>8914.6</v>
      </c>
      <c r="I97" s="388">
        <v>8914.6</v>
      </c>
      <c r="J97" s="340">
        <f t="shared" si="3"/>
        <v>0</v>
      </c>
      <c r="K97" s="410">
        <f t="shared" si="4"/>
        <v>0</v>
      </c>
      <c r="L97" s="82"/>
    </row>
    <row r="98" spans="1:12" s="14" customFormat="1" ht="18" customHeight="1">
      <c r="A98" s="85" t="s">
        <v>56</v>
      </c>
      <c r="B98" s="81">
        <f t="shared" si="0"/>
        <v>65</v>
      </c>
      <c r="C98" s="79" t="s">
        <v>260</v>
      </c>
      <c r="D98" s="170">
        <v>616.79999999999995</v>
      </c>
      <c r="E98" s="170">
        <v>616.79999999999995</v>
      </c>
      <c r="F98" s="237">
        <f t="shared" si="6"/>
        <v>0</v>
      </c>
      <c r="G98" s="341">
        <f t="shared" si="2"/>
        <v>0</v>
      </c>
      <c r="H98" s="170">
        <v>1955.2</v>
      </c>
      <c r="I98" s="364">
        <v>1955.2</v>
      </c>
      <c r="J98" s="237">
        <f t="shared" si="3"/>
        <v>0</v>
      </c>
      <c r="K98" s="338">
        <f t="shared" si="4"/>
        <v>0</v>
      </c>
      <c r="L98" s="82"/>
    </row>
    <row r="99" spans="1:12" s="14" customFormat="1" ht="18" customHeight="1">
      <c r="A99" s="85" t="s">
        <v>145</v>
      </c>
      <c r="B99" s="81">
        <f t="shared" si="0"/>
        <v>66</v>
      </c>
      <c r="C99" s="79" t="s">
        <v>261</v>
      </c>
      <c r="D99" s="170">
        <v>3057.5</v>
      </c>
      <c r="E99" s="170">
        <v>3057.5</v>
      </c>
      <c r="F99" s="237">
        <f t="shared" si="6"/>
        <v>0</v>
      </c>
      <c r="G99" s="341">
        <f t="shared" si="2"/>
        <v>0</v>
      </c>
      <c r="H99" s="170">
        <v>6069.7</v>
      </c>
      <c r="I99" s="364">
        <v>6069.7</v>
      </c>
      <c r="J99" s="237">
        <f t="shared" si="3"/>
        <v>0</v>
      </c>
      <c r="K99" s="338">
        <f t="shared" si="4"/>
        <v>0</v>
      </c>
      <c r="L99" s="82"/>
    </row>
    <row r="100" spans="1:12" s="14" customFormat="1" ht="18" customHeight="1">
      <c r="A100" s="85" t="s">
        <v>57</v>
      </c>
      <c r="B100" s="81">
        <f t="shared" ref="B100:B106" si="7">B99+1</f>
        <v>67</v>
      </c>
      <c r="C100" s="79" t="s">
        <v>262</v>
      </c>
      <c r="D100" s="170">
        <v>1592.7</v>
      </c>
      <c r="E100" s="170">
        <v>1592.7</v>
      </c>
      <c r="F100" s="237">
        <f t="shared" si="6"/>
        <v>0</v>
      </c>
      <c r="G100" s="341">
        <f t="shared" ref="G100:G151" si="8">E100/D100*100-100</f>
        <v>0</v>
      </c>
      <c r="H100" s="170">
        <v>3761.2</v>
      </c>
      <c r="I100" s="364">
        <v>3761.2</v>
      </c>
      <c r="J100" s="237">
        <f t="shared" ref="J100:J151" si="9">I100-H100</f>
        <v>0</v>
      </c>
      <c r="K100" s="338">
        <f t="shared" ref="K100:K151" si="10">I100/H100*100-100</f>
        <v>0</v>
      </c>
      <c r="L100" s="82"/>
    </row>
    <row r="101" spans="1:12" s="14" customFormat="1" ht="18.75">
      <c r="A101" s="85" t="s">
        <v>58</v>
      </c>
      <c r="B101" s="81">
        <f t="shared" si="7"/>
        <v>68</v>
      </c>
      <c r="C101" s="79" t="s">
        <v>263</v>
      </c>
      <c r="D101" s="170"/>
      <c r="E101" s="170"/>
      <c r="F101" s="237"/>
      <c r="G101" s="341"/>
      <c r="H101" s="170">
        <v>10.1</v>
      </c>
      <c r="I101" s="364">
        <v>10.1</v>
      </c>
      <c r="J101" s="237">
        <f t="shared" si="9"/>
        <v>0</v>
      </c>
      <c r="K101" s="338">
        <v>0</v>
      </c>
      <c r="L101" s="82"/>
    </row>
    <row r="102" spans="1:12" s="14" customFormat="1" ht="20.25" customHeight="1">
      <c r="A102" s="85" t="s">
        <v>146</v>
      </c>
      <c r="B102" s="81">
        <f t="shared" si="7"/>
        <v>69</v>
      </c>
      <c r="C102" s="79" t="s">
        <v>264</v>
      </c>
      <c r="D102" s="170">
        <v>1870.4</v>
      </c>
      <c r="E102" s="170">
        <v>1870.4</v>
      </c>
      <c r="F102" s="237">
        <f t="shared" si="6"/>
        <v>0</v>
      </c>
      <c r="G102" s="341">
        <f t="shared" si="8"/>
        <v>0</v>
      </c>
      <c r="H102" s="170">
        <v>4277.6000000000004</v>
      </c>
      <c r="I102" s="364">
        <v>4277.6000000000004</v>
      </c>
      <c r="J102" s="237">
        <f t="shared" si="9"/>
        <v>0</v>
      </c>
      <c r="K102" s="338">
        <f t="shared" si="10"/>
        <v>0</v>
      </c>
      <c r="L102" s="82"/>
    </row>
    <row r="103" spans="1:12" s="14" customFormat="1" ht="18" customHeight="1">
      <c r="A103" s="85" t="s">
        <v>59</v>
      </c>
      <c r="B103" s="81">
        <f t="shared" si="7"/>
        <v>70</v>
      </c>
      <c r="C103" s="79" t="s">
        <v>265</v>
      </c>
      <c r="D103" s="170"/>
      <c r="E103" s="170"/>
      <c r="F103" s="237"/>
      <c r="G103" s="341"/>
      <c r="H103" s="170">
        <v>0.9</v>
      </c>
      <c r="I103" s="364">
        <v>0.9</v>
      </c>
      <c r="J103" s="237"/>
      <c r="K103" s="338"/>
      <c r="L103" s="82"/>
    </row>
    <row r="104" spans="1:12" s="14" customFormat="1" ht="18" customHeight="1">
      <c r="A104" s="85" t="s">
        <v>119</v>
      </c>
      <c r="B104" s="81">
        <f t="shared" si="7"/>
        <v>71</v>
      </c>
      <c r="C104" s="79" t="s">
        <v>266</v>
      </c>
      <c r="D104" s="170"/>
      <c r="E104" s="170"/>
      <c r="F104" s="237"/>
      <c r="G104" s="341"/>
      <c r="H104" s="170"/>
      <c r="I104" s="183"/>
      <c r="J104" s="237"/>
      <c r="K104" s="338"/>
      <c r="L104" s="82"/>
    </row>
    <row r="105" spans="1:12" s="14" customFormat="1" ht="18" customHeight="1">
      <c r="A105" s="85" t="s">
        <v>120</v>
      </c>
      <c r="B105" s="81">
        <f t="shared" si="7"/>
        <v>72</v>
      </c>
      <c r="C105" s="79" t="s">
        <v>267</v>
      </c>
      <c r="D105" s="170"/>
      <c r="E105" s="170"/>
      <c r="F105" s="237"/>
      <c r="G105" s="341"/>
      <c r="H105" s="170"/>
      <c r="I105" s="183"/>
      <c r="J105" s="237"/>
      <c r="K105" s="338"/>
      <c r="L105" s="82"/>
    </row>
    <row r="106" spans="1:12" s="14" customFormat="1" ht="21" customHeight="1" thickBot="1">
      <c r="A106" s="85" t="s">
        <v>147</v>
      </c>
      <c r="B106" s="95">
        <f t="shared" si="7"/>
        <v>73</v>
      </c>
      <c r="C106" s="79" t="s">
        <v>268</v>
      </c>
      <c r="D106" s="182">
        <v>67708.2</v>
      </c>
      <c r="E106" s="182">
        <v>67708.2</v>
      </c>
      <c r="F106" s="244">
        <f t="shared" si="6"/>
        <v>0</v>
      </c>
      <c r="G106" s="346">
        <f t="shared" si="8"/>
        <v>0</v>
      </c>
      <c r="H106" s="182">
        <v>75867.899999999994</v>
      </c>
      <c r="I106" s="390">
        <v>75867.899999999994</v>
      </c>
      <c r="J106" s="244">
        <f t="shared" si="9"/>
        <v>0</v>
      </c>
      <c r="K106" s="339">
        <f t="shared" si="10"/>
        <v>0</v>
      </c>
      <c r="L106" s="82"/>
    </row>
    <row r="107" spans="1:12" s="14" customFormat="1" ht="23.45" customHeight="1" thickBot="1">
      <c r="A107" s="125" t="s">
        <v>157</v>
      </c>
      <c r="B107" s="123">
        <f>B106+1</f>
        <v>74</v>
      </c>
      <c r="C107" s="126">
        <v>1140</v>
      </c>
      <c r="D107" s="421">
        <f>D108+D119+D125</f>
        <v>7819.1</v>
      </c>
      <c r="E107" s="124">
        <f>E108+E119+E125</f>
        <v>17758.263000000003</v>
      </c>
      <c r="F107" s="124">
        <f t="shared" si="6"/>
        <v>9939.1630000000023</v>
      </c>
      <c r="G107" s="124">
        <f>E107/D107*100-100</f>
        <v>127.11390057679276</v>
      </c>
      <c r="H107" s="420">
        <f>H108+H119+H125</f>
        <v>44032.7</v>
      </c>
      <c r="I107" s="225">
        <f>I108+I119+I125</f>
        <v>33957.264999999999</v>
      </c>
      <c r="J107" s="124">
        <f t="shared" si="9"/>
        <v>-10075.434999999998</v>
      </c>
      <c r="K107" s="127">
        <f t="shared" si="10"/>
        <v>-22.88171063777601</v>
      </c>
      <c r="L107" s="82"/>
    </row>
    <row r="108" spans="1:12" s="14" customFormat="1" ht="20.45" customHeight="1" thickBot="1">
      <c r="A108" s="125" t="s">
        <v>158</v>
      </c>
      <c r="B108" s="123">
        <f>B107+1</f>
        <v>75</v>
      </c>
      <c r="C108" s="126">
        <v>1150</v>
      </c>
      <c r="D108" s="229">
        <f t="shared" ref="D108" si="11">SUM(D109:D118)</f>
        <v>270</v>
      </c>
      <c r="E108" s="228">
        <f>SUM(E109:E118)</f>
        <v>5116.0630000000001</v>
      </c>
      <c r="F108" s="224">
        <f t="shared" si="6"/>
        <v>4846.0630000000001</v>
      </c>
      <c r="G108" s="425">
        <f t="shared" si="8"/>
        <v>1794.8381481481483</v>
      </c>
      <c r="H108" s="227">
        <f>SUM(H109:H118)</f>
        <v>16063.1</v>
      </c>
      <c r="I108" s="226">
        <f>SUM(I109:I118)</f>
        <v>15602.465</v>
      </c>
      <c r="J108" s="224">
        <f t="shared" si="9"/>
        <v>-460.63500000000022</v>
      </c>
      <c r="K108" s="286">
        <f t="shared" si="10"/>
        <v>-2.8676594181695947</v>
      </c>
      <c r="L108" s="82"/>
    </row>
    <row r="109" spans="1:12" s="14" customFormat="1" ht="18" customHeight="1">
      <c r="A109" s="77" t="s">
        <v>55</v>
      </c>
      <c r="B109" s="78">
        <f>B108+1</f>
        <v>76</v>
      </c>
      <c r="C109" s="79" t="s">
        <v>113</v>
      </c>
      <c r="D109" s="169">
        <v>0</v>
      </c>
      <c r="E109" s="169">
        <v>64.927999999999997</v>
      </c>
      <c r="F109" s="298">
        <f t="shared" si="6"/>
        <v>64.927999999999997</v>
      </c>
      <c r="G109" s="408">
        <v>0</v>
      </c>
      <c r="H109" s="169">
        <v>6656</v>
      </c>
      <c r="I109" s="279">
        <v>6512.1</v>
      </c>
      <c r="J109" s="345">
        <f t="shared" si="9"/>
        <v>-143.89999999999964</v>
      </c>
      <c r="K109" s="410">
        <f t="shared" si="10"/>
        <v>-2.1619591346153726</v>
      </c>
      <c r="L109" s="82"/>
    </row>
    <row r="110" spans="1:12" s="14" customFormat="1" ht="18" customHeight="1">
      <c r="A110" s="85" t="s">
        <v>56</v>
      </c>
      <c r="B110" s="81">
        <f t="shared" ref="B110:B173" si="12">B109+1</f>
        <v>77</v>
      </c>
      <c r="C110" s="79" t="s">
        <v>161</v>
      </c>
      <c r="D110" s="170">
        <v>0</v>
      </c>
      <c r="E110" s="170">
        <v>13.8</v>
      </c>
      <c r="F110" s="287">
        <f t="shared" si="6"/>
        <v>13.8</v>
      </c>
      <c r="G110" s="341">
        <v>0</v>
      </c>
      <c r="H110" s="170">
        <v>1042.2</v>
      </c>
      <c r="I110" s="183">
        <v>1009.634</v>
      </c>
      <c r="J110" s="341">
        <f t="shared" si="9"/>
        <v>-32.566000000000031</v>
      </c>
      <c r="K110" s="338">
        <f t="shared" si="10"/>
        <v>-3.1247361350988285</v>
      </c>
      <c r="L110" s="82"/>
    </row>
    <row r="111" spans="1:12" s="14" customFormat="1" ht="18" customHeight="1">
      <c r="A111" s="85" t="s">
        <v>145</v>
      </c>
      <c r="B111" s="81">
        <f t="shared" si="12"/>
        <v>78</v>
      </c>
      <c r="C111" s="79" t="s">
        <v>162</v>
      </c>
      <c r="D111" s="172">
        <v>0</v>
      </c>
      <c r="E111" s="172">
        <v>65.727000000000004</v>
      </c>
      <c r="F111" s="287">
        <f>E111-D111</f>
        <v>65.727000000000004</v>
      </c>
      <c r="G111" s="341">
        <v>0</v>
      </c>
      <c r="H111" s="170">
        <v>111.2</v>
      </c>
      <c r="I111" s="183">
        <v>110.131</v>
      </c>
      <c r="J111" s="341">
        <f t="shared" si="9"/>
        <v>-1.0690000000000026</v>
      </c>
      <c r="K111" s="338">
        <v>0</v>
      </c>
      <c r="L111" s="82"/>
    </row>
    <row r="112" spans="1:12" s="14" customFormat="1" ht="18" customHeight="1">
      <c r="A112" s="85" t="s">
        <v>57</v>
      </c>
      <c r="B112" s="81">
        <f t="shared" si="12"/>
        <v>79</v>
      </c>
      <c r="C112" s="79" t="s">
        <v>231</v>
      </c>
      <c r="D112" s="170">
        <v>105</v>
      </c>
      <c r="E112" s="170">
        <v>1622.019</v>
      </c>
      <c r="F112" s="287">
        <f t="shared" si="6"/>
        <v>1517.019</v>
      </c>
      <c r="G112" s="341">
        <f t="shared" si="8"/>
        <v>1444.7800000000002</v>
      </c>
      <c r="H112" s="170">
        <v>2995.1</v>
      </c>
      <c r="I112" s="183">
        <v>2781.3</v>
      </c>
      <c r="J112" s="341">
        <f t="shared" si="9"/>
        <v>-213.79999999999973</v>
      </c>
      <c r="K112" s="338">
        <f t="shared" si="10"/>
        <v>-7.1383259323561674</v>
      </c>
      <c r="L112" s="82"/>
    </row>
    <row r="113" spans="1:12" s="14" customFormat="1" ht="18" customHeight="1">
      <c r="A113" s="85" t="s">
        <v>58</v>
      </c>
      <c r="B113" s="81">
        <f t="shared" si="12"/>
        <v>80</v>
      </c>
      <c r="C113" s="79" t="s">
        <v>232</v>
      </c>
      <c r="D113" s="170">
        <v>0</v>
      </c>
      <c r="E113" s="170"/>
      <c r="F113" s="287">
        <f t="shared" si="6"/>
        <v>0</v>
      </c>
      <c r="G113" s="341">
        <v>0</v>
      </c>
      <c r="H113" s="170">
        <v>102.2</v>
      </c>
      <c r="I113" s="183">
        <v>101.4</v>
      </c>
      <c r="J113" s="341">
        <f t="shared" si="9"/>
        <v>-0.79999999999999716</v>
      </c>
      <c r="K113" s="338">
        <v>0</v>
      </c>
      <c r="L113" s="82"/>
    </row>
    <row r="114" spans="1:12" s="14" customFormat="1" ht="18" customHeight="1">
      <c r="A114" s="85" t="s">
        <v>146</v>
      </c>
      <c r="B114" s="81">
        <f t="shared" si="12"/>
        <v>81</v>
      </c>
      <c r="C114" s="79" t="s">
        <v>269</v>
      </c>
      <c r="D114" s="170">
        <v>0</v>
      </c>
      <c r="E114" s="170">
        <v>1888.34</v>
      </c>
      <c r="F114" s="287">
        <f>E114-D114</f>
        <v>1888.34</v>
      </c>
      <c r="G114" s="341">
        <v>0</v>
      </c>
      <c r="H114" s="170">
        <v>1991.4</v>
      </c>
      <c r="I114" s="183">
        <v>1923.4</v>
      </c>
      <c r="J114" s="341">
        <f t="shared" si="9"/>
        <v>-68</v>
      </c>
      <c r="K114" s="338">
        <f t="shared" si="10"/>
        <v>-3.4146831374912097</v>
      </c>
      <c r="L114" s="82"/>
    </row>
    <row r="115" spans="1:12" s="14" customFormat="1" ht="18" customHeight="1">
      <c r="A115" s="85" t="s">
        <v>59</v>
      </c>
      <c r="B115" s="81">
        <f t="shared" si="12"/>
        <v>82</v>
      </c>
      <c r="C115" s="79" t="s">
        <v>270</v>
      </c>
      <c r="D115" s="170"/>
      <c r="E115" s="170"/>
      <c r="F115" s="287"/>
      <c r="G115" s="341"/>
      <c r="H115" s="170"/>
      <c r="I115" s="299"/>
      <c r="J115" s="341"/>
      <c r="K115" s="338"/>
      <c r="L115" s="82"/>
    </row>
    <row r="116" spans="1:12" s="14" customFormat="1" ht="18" customHeight="1">
      <c r="A116" s="85" t="s">
        <v>119</v>
      </c>
      <c r="B116" s="81">
        <f t="shared" si="12"/>
        <v>83</v>
      </c>
      <c r="C116" s="79" t="s">
        <v>271</v>
      </c>
      <c r="D116" s="170"/>
      <c r="E116" s="170"/>
      <c r="F116" s="287"/>
      <c r="G116" s="341"/>
      <c r="H116" s="170"/>
      <c r="I116" s="299"/>
      <c r="J116" s="341"/>
      <c r="K116" s="338"/>
      <c r="L116" s="82"/>
    </row>
    <row r="117" spans="1:12" s="14" customFormat="1" ht="18" customHeight="1">
      <c r="A117" s="85" t="s">
        <v>120</v>
      </c>
      <c r="B117" s="81">
        <f t="shared" si="12"/>
        <v>84</v>
      </c>
      <c r="C117" s="79" t="s">
        <v>272</v>
      </c>
      <c r="D117" s="170">
        <v>165</v>
      </c>
      <c r="E117" s="170">
        <v>1461.249</v>
      </c>
      <c r="F117" s="287">
        <f>E117-D117</f>
        <v>1296.249</v>
      </c>
      <c r="G117" s="341">
        <f t="shared" si="8"/>
        <v>785.60545454545456</v>
      </c>
      <c r="H117" s="170">
        <v>3165</v>
      </c>
      <c r="I117" s="300">
        <v>3164.5</v>
      </c>
      <c r="J117" s="341">
        <f t="shared" si="9"/>
        <v>-0.5</v>
      </c>
      <c r="K117" s="338">
        <f t="shared" si="10"/>
        <v>-1.5797788309640737E-2</v>
      </c>
      <c r="L117" s="82"/>
    </row>
    <row r="118" spans="1:12" s="14" customFormat="1" ht="18" customHeight="1" thickBot="1">
      <c r="A118" s="103" t="s">
        <v>147</v>
      </c>
      <c r="B118" s="94">
        <f t="shared" si="12"/>
        <v>85</v>
      </c>
      <c r="C118" s="104" t="s">
        <v>273</v>
      </c>
      <c r="D118" s="177"/>
      <c r="E118" s="177"/>
      <c r="F118" s="301"/>
      <c r="G118" s="409"/>
      <c r="H118" s="182"/>
      <c r="I118" s="302"/>
      <c r="J118" s="346"/>
      <c r="K118" s="339"/>
      <c r="L118" s="82"/>
    </row>
    <row r="119" spans="1:12" s="14" customFormat="1" ht="18" customHeight="1" thickBot="1">
      <c r="A119" s="125" t="s">
        <v>230</v>
      </c>
      <c r="B119" s="123">
        <f t="shared" si="12"/>
        <v>86</v>
      </c>
      <c r="C119" s="126">
        <v>1160</v>
      </c>
      <c r="D119" s="181">
        <f>D120+D121+D122+D124</f>
        <v>7244.7000000000007</v>
      </c>
      <c r="E119" s="224">
        <f>E120+E121+E122+E123+E124</f>
        <v>9360.5000000000018</v>
      </c>
      <c r="F119" s="224">
        <f t="shared" ref="F119:G134" si="13">E119-D119</f>
        <v>2115.8000000000011</v>
      </c>
      <c r="G119" s="224">
        <f t="shared" si="8"/>
        <v>29.204797990254946</v>
      </c>
      <c r="H119" s="227">
        <f>H120+H121+H122+H123+H124</f>
        <v>24687.899999999998</v>
      </c>
      <c r="I119" s="226">
        <f>I120+I121+I122+I123+I124</f>
        <v>15073.1</v>
      </c>
      <c r="J119" s="224">
        <f t="shared" si="9"/>
        <v>-9614.7999999999975</v>
      </c>
      <c r="K119" s="286">
        <f t="shared" si="10"/>
        <v>-38.94539430247206</v>
      </c>
      <c r="L119" s="82"/>
    </row>
    <row r="120" spans="1:12" s="14" customFormat="1" ht="21.75" customHeight="1">
      <c r="A120" s="98" t="s">
        <v>109</v>
      </c>
      <c r="B120" s="105">
        <f t="shared" si="12"/>
        <v>87</v>
      </c>
      <c r="C120" s="99" t="s">
        <v>233</v>
      </c>
      <c r="D120" s="282">
        <v>4240</v>
      </c>
      <c r="E120" s="282">
        <v>5000</v>
      </c>
      <c r="F120" s="347">
        <f t="shared" si="13"/>
        <v>760</v>
      </c>
      <c r="G120" s="347">
        <f t="shared" si="8"/>
        <v>17.924528301886795</v>
      </c>
      <c r="H120" s="306">
        <v>14838.9</v>
      </c>
      <c r="I120" s="307">
        <v>7322</v>
      </c>
      <c r="J120" s="347">
        <f t="shared" si="9"/>
        <v>-7516.9</v>
      </c>
      <c r="K120" s="314">
        <f t="shared" si="10"/>
        <v>-50.65671983772382</v>
      </c>
      <c r="L120" s="82"/>
    </row>
    <row r="121" spans="1:12" s="14" customFormat="1" ht="21.75" customHeight="1">
      <c r="A121" s="92" t="s">
        <v>110</v>
      </c>
      <c r="B121" s="81">
        <f t="shared" si="12"/>
        <v>88</v>
      </c>
      <c r="C121" s="99" t="s">
        <v>234</v>
      </c>
      <c r="D121" s="255">
        <v>412.5</v>
      </c>
      <c r="E121" s="255">
        <v>112.1</v>
      </c>
      <c r="F121" s="316">
        <f t="shared" si="13"/>
        <v>-300.39999999999998</v>
      </c>
      <c r="G121" s="316">
        <f t="shared" si="8"/>
        <v>-72.824242424242428</v>
      </c>
      <c r="H121" s="252">
        <v>1317.5</v>
      </c>
      <c r="I121" s="309">
        <v>169.2</v>
      </c>
      <c r="J121" s="316">
        <f t="shared" si="9"/>
        <v>-1148.3</v>
      </c>
      <c r="K121" s="317">
        <f t="shared" si="10"/>
        <v>-87.157495256166982</v>
      </c>
      <c r="L121" s="82"/>
    </row>
    <row r="122" spans="1:12" s="14" customFormat="1" ht="20.25" customHeight="1" thickBot="1">
      <c r="A122" s="92" t="s">
        <v>111</v>
      </c>
      <c r="B122" s="81">
        <f t="shared" si="12"/>
        <v>89</v>
      </c>
      <c r="C122" s="99" t="s">
        <v>235</v>
      </c>
      <c r="D122" s="255">
        <v>2538.1</v>
      </c>
      <c r="E122" s="255">
        <v>4201.8</v>
      </c>
      <c r="F122" s="316">
        <f>E122-D122</f>
        <v>1663.7000000000003</v>
      </c>
      <c r="G122" s="316">
        <f t="shared" si="8"/>
        <v>65.549032741026764</v>
      </c>
      <c r="H122" s="252">
        <v>8192.7999999999993</v>
      </c>
      <c r="I122" s="309">
        <v>7378.7</v>
      </c>
      <c r="J122" s="316">
        <f t="shared" si="9"/>
        <v>-814.09999999999945</v>
      </c>
      <c r="K122" s="317">
        <f t="shared" si="10"/>
        <v>-9.9367737525632265</v>
      </c>
      <c r="L122" s="102"/>
    </row>
    <row r="123" spans="1:12" s="14" customFormat="1" ht="26.25" customHeight="1" thickBot="1">
      <c r="A123" s="92" t="s">
        <v>112</v>
      </c>
      <c r="B123" s="81">
        <f t="shared" si="12"/>
        <v>90</v>
      </c>
      <c r="C123" s="99" t="s">
        <v>274</v>
      </c>
      <c r="D123" s="255"/>
      <c r="E123" s="255"/>
      <c r="F123" s="316"/>
      <c r="G123" s="316"/>
      <c r="H123" s="252"/>
      <c r="I123" s="309"/>
      <c r="J123" s="316"/>
      <c r="K123" s="317"/>
      <c r="L123" s="88"/>
    </row>
    <row r="124" spans="1:12" s="14" customFormat="1" ht="24.75" customHeight="1" thickBot="1">
      <c r="A124" s="106" t="s">
        <v>159</v>
      </c>
      <c r="B124" s="94">
        <f t="shared" si="12"/>
        <v>91</v>
      </c>
      <c r="C124" s="107" t="s">
        <v>275</v>
      </c>
      <c r="D124" s="283">
        <v>54.1</v>
      </c>
      <c r="E124" s="283">
        <v>46.6</v>
      </c>
      <c r="F124" s="348">
        <f t="shared" si="13"/>
        <v>-7.5</v>
      </c>
      <c r="G124" s="348">
        <f t="shared" si="8"/>
        <v>-13.863216266173751</v>
      </c>
      <c r="H124" s="311">
        <v>338.7</v>
      </c>
      <c r="I124" s="312">
        <v>203.2</v>
      </c>
      <c r="J124" s="348">
        <f t="shared" si="9"/>
        <v>-135.5</v>
      </c>
      <c r="K124" s="320">
        <f t="shared" si="10"/>
        <v>-40.005904930617064</v>
      </c>
      <c r="L124" s="88"/>
    </row>
    <row r="125" spans="1:12" s="14" customFormat="1" ht="18" customHeight="1" thickBot="1">
      <c r="A125" s="125" t="s">
        <v>160</v>
      </c>
      <c r="B125" s="123">
        <f t="shared" si="12"/>
        <v>92</v>
      </c>
      <c r="C125" s="126">
        <v>1170</v>
      </c>
      <c r="D125" s="216">
        <f>D126+D127</f>
        <v>304.39999999999998</v>
      </c>
      <c r="E125" s="216">
        <f>E126+E127</f>
        <v>3281.7</v>
      </c>
      <c r="F125" s="224">
        <f t="shared" si="13"/>
        <v>2977.2999999999997</v>
      </c>
      <c r="G125" s="224">
        <f t="shared" si="13"/>
        <v>-304.40000000000009</v>
      </c>
      <c r="H125" s="227">
        <f>H126+H127+H128</f>
        <v>3281.7</v>
      </c>
      <c r="I125" s="226">
        <f>I126+I127+I128</f>
        <v>3281.7</v>
      </c>
      <c r="J125" s="224">
        <f t="shared" si="9"/>
        <v>0</v>
      </c>
      <c r="K125" s="286">
        <f t="shared" si="10"/>
        <v>0</v>
      </c>
      <c r="L125" s="80"/>
    </row>
    <row r="126" spans="1:12" s="14" customFormat="1" ht="21" customHeight="1" thickBot="1">
      <c r="A126" s="98" t="s">
        <v>114</v>
      </c>
      <c r="B126" s="105">
        <f t="shared" si="12"/>
        <v>93</v>
      </c>
      <c r="C126" s="174" t="s">
        <v>276</v>
      </c>
      <c r="D126" s="284">
        <v>20</v>
      </c>
      <c r="E126" s="284">
        <v>20</v>
      </c>
      <c r="F126" s="313">
        <f t="shared" si="13"/>
        <v>0</v>
      </c>
      <c r="G126" s="347">
        <v>0</v>
      </c>
      <c r="H126" s="315">
        <v>20</v>
      </c>
      <c r="I126" s="305">
        <v>20</v>
      </c>
      <c r="J126" s="347">
        <f t="shared" si="9"/>
        <v>0</v>
      </c>
      <c r="K126" s="314">
        <f t="shared" si="10"/>
        <v>0</v>
      </c>
      <c r="L126" s="102"/>
    </row>
    <row r="127" spans="1:12" s="14" customFormat="1" ht="20.25" customHeight="1" thickBot="1">
      <c r="A127" s="92" t="s">
        <v>115</v>
      </c>
      <c r="B127" s="81">
        <f t="shared" si="12"/>
        <v>94</v>
      </c>
      <c r="C127" s="175" t="s">
        <v>277</v>
      </c>
      <c r="D127" s="255">
        <v>284.39999999999998</v>
      </c>
      <c r="E127" s="255">
        <v>3261.7</v>
      </c>
      <c r="F127" s="316">
        <f t="shared" si="13"/>
        <v>2977.2999999999997</v>
      </c>
      <c r="G127" s="316">
        <v>0</v>
      </c>
      <c r="H127" s="318">
        <v>3261.7</v>
      </c>
      <c r="I127" s="308">
        <v>3261.7</v>
      </c>
      <c r="J127" s="316">
        <f t="shared" si="9"/>
        <v>0</v>
      </c>
      <c r="K127" s="317">
        <f t="shared" si="10"/>
        <v>0</v>
      </c>
      <c r="L127" s="87"/>
    </row>
    <row r="128" spans="1:12" s="14" customFormat="1" ht="21.75" customHeight="1" thickBot="1">
      <c r="A128" s="106" t="s">
        <v>116</v>
      </c>
      <c r="B128" s="94">
        <f t="shared" si="12"/>
        <v>95</v>
      </c>
      <c r="C128" s="176" t="s">
        <v>278</v>
      </c>
      <c r="D128" s="257"/>
      <c r="E128" s="258"/>
      <c r="F128" s="319"/>
      <c r="G128" s="348"/>
      <c r="H128" s="321"/>
      <c r="I128" s="310"/>
      <c r="J128" s="316"/>
      <c r="K128" s="317"/>
      <c r="L128" s="108"/>
    </row>
    <row r="129" spans="1:12" s="14" customFormat="1" ht="21" thickBot="1">
      <c r="A129" s="234" t="s">
        <v>236</v>
      </c>
      <c r="B129" s="235">
        <f t="shared" si="12"/>
        <v>96</v>
      </c>
      <c r="C129" s="239">
        <v>1180</v>
      </c>
      <c r="D129" s="303">
        <f>D37+D51-D69</f>
        <v>12171.200000000004</v>
      </c>
      <c r="E129" s="303">
        <f>E37+E51-E69</f>
        <v>12171.200000000004</v>
      </c>
      <c r="F129" s="303">
        <f t="shared" si="13"/>
        <v>0</v>
      </c>
      <c r="G129" s="303">
        <f t="shared" si="8"/>
        <v>0</v>
      </c>
      <c r="H129" s="362">
        <f>H51+H37-H69</f>
        <v>12171.199999999983</v>
      </c>
      <c r="I129" s="304">
        <f>I51+I37-I69</f>
        <v>12171.199999999983</v>
      </c>
      <c r="J129" s="303">
        <f t="shared" si="9"/>
        <v>0</v>
      </c>
      <c r="K129" s="362">
        <f t="shared" si="10"/>
        <v>0</v>
      </c>
      <c r="L129" s="108"/>
    </row>
    <row r="130" spans="1:12" s="14" customFormat="1" ht="21.75" thickBot="1">
      <c r="A130" s="77" t="s">
        <v>237</v>
      </c>
      <c r="B130" s="109">
        <f t="shared" si="12"/>
        <v>97</v>
      </c>
      <c r="C130" s="110">
        <v>1190</v>
      </c>
      <c r="D130" s="322">
        <f>D52+D43-D96</f>
        <v>320.90000000000873</v>
      </c>
      <c r="E130" s="322">
        <f>E52+E43-E96</f>
        <v>320.90000000000873</v>
      </c>
      <c r="F130" s="323">
        <f t="shared" si="13"/>
        <v>0</v>
      </c>
      <c r="G130" s="322">
        <f t="shared" si="8"/>
        <v>0</v>
      </c>
      <c r="H130" s="325">
        <f>H52+H43-H96</f>
        <v>320.90000000000873</v>
      </c>
      <c r="I130" s="393">
        <f>I52+I43-I96</f>
        <v>320.90000000000873</v>
      </c>
      <c r="J130" s="322">
        <f t="shared" si="9"/>
        <v>0</v>
      </c>
      <c r="K130" s="324">
        <f t="shared" si="10"/>
        <v>0</v>
      </c>
      <c r="L130" s="111">
        <f t="shared" ref="L130" si="14">SUM(L127-L128-L129)</f>
        <v>0</v>
      </c>
    </row>
    <row r="131" spans="1:12" s="13" customFormat="1" ht="41.25" thickBot="1">
      <c r="A131" s="122" t="s">
        <v>163</v>
      </c>
      <c r="B131" s="123">
        <f t="shared" si="12"/>
        <v>98</v>
      </c>
      <c r="C131" s="118">
        <v>1200</v>
      </c>
      <c r="D131" s="326">
        <v>-1308.5</v>
      </c>
      <c r="E131" s="326">
        <v>-1308.5</v>
      </c>
      <c r="F131" s="224">
        <f t="shared" si="13"/>
        <v>0</v>
      </c>
      <c r="G131" s="224">
        <f t="shared" si="8"/>
        <v>0</v>
      </c>
      <c r="H131" s="327">
        <v>8110.2</v>
      </c>
      <c r="I131" s="394">
        <f>I35-I53</f>
        <v>8110.234999999986</v>
      </c>
      <c r="J131" s="224">
        <f>I131-H131</f>
        <v>3.499999998621206E-2</v>
      </c>
      <c r="K131" s="286">
        <f t="shared" si="10"/>
        <v>4.3155532523542206E-4</v>
      </c>
      <c r="L131" s="87"/>
    </row>
    <row r="132" spans="1:12" s="14" customFormat="1" ht="24" customHeight="1" thickBot="1">
      <c r="A132" s="328" t="s">
        <v>5</v>
      </c>
      <c r="B132" s="329">
        <f t="shared" si="12"/>
        <v>99</v>
      </c>
      <c r="C132" s="330">
        <v>1210</v>
      </c>
      <c r="D132" s="422">
        <f>D35</f>
        <v>141575.6</v>
      </c>
      <c r="E132" s="422">
        <f>E35</f>
        <v>151514.79999999999</v>
      </c>
      <c r="F132" s="401">
        <f t="shared" si="13"/>
        <v>9939.1999999999825</v>
      </c>
      <c r="G132" s="401">
        <f t="shared" si="8"/>
        <v>7.0204187727263729</v>
      </c>
      <c r="H132" s="423">
        <f>H35</f>
        <v>330532.80000000005</v>
      </c>
      <c r="I132" s="424">
        <f>I35</f>
        <v>320457.40000000002</v>
      </c>
      <c r="J132" s="401">
        <f t="shared" si="9"/>
        <v>-10075.400000000023</v>
      </c>
      <c r="K132" s="399">
        <f t="shared" si="10"/>
        <v>-3.0482300092456853</v>
      </c>
      <c r="L132" s="82"/>
    </row>
    <row r="133" spans="1:12" s="14" customFormat="1" ht="21" customHeight="1" thickBot="1">
      <c r="A133" s="122" t="s">
        <v>60</v>
      </c>
      <c r="B133" s="123">
        <f t="shared" si="12"/>
        <v>100</v>
      </c>
      <c r="C133" s="118">
        <v>1220</v>
      </c>
      <c r="D133" s="187">
        <f>D53+D131</f>
        <v>141575.6</v>
      </c>
      <c r="E133" s="187">
        <f>E53+E131</f>
        <v>151514.76300000001</v>
      </c>
      <c r="F133" s="124">
        <f t="shared" si="13"/>
        <v>9939.1630000000005</v>
      </c>
      <c r="G133" s="124">
        <f t="shared" si="8"/>
        <v>7.0203926382794748</v>
      </c>
      <c r="H133" s="127">
        <f>H53+H131</f>
        <v>330532.80000000005</v>
      </c>
      <c r="I133" s="420">
        <f>I53+I131</f>
        <v>320457.40000000002</v>
      </c>
      <c r="J133" s="124">
        <f t="shared" si="9"/>
        <v>-10075.400000000023</v>
      </c>
      <c r="K133" s="127">
        <f t="shared" si="10"/>
        <v>-3.0482300092456853</v>
      </c>
      <c r="L133" s="82"/>
    </row>
    <row r="134" spans="1:12" s="14" customFormat="1" ht="22.15" customHeight="1" thickBot="1">
      <c r="A134" s="122" t="s">
        <v>61</v>
      </c>
      <c r="B134" s="123">
        <f t="shared" si="12"/>
        <v>101</v>
      </c>
      <c r="C134" s="118">
        <v>1230</v>
      </c>
      <c r="D134" s="334">
        <f>SUM(D132-D133)</f>
        <v>0</v>
      </c>
      <c r="E134" s="334">
        <f>SUM(E132-E133)</f>
        <v>3.699999998207204E-2</v>
      </c>
      <c r="F134" s="134">
        <f t="shared" si="13"/>
        <v>3.699999998207204E-2</v>
      </c>
      <c r="G134" s="224">
        <v>0</v>
      </c>
      <c r="H134" s="335">
        <f>H132-H133</f>
        <v>0</v>
      </c>
      <c r="I134" s="336">
        <f>I132-I133</f>
        <v>0</v>
      </c>
      <c r="J134" s="134">
        <f t="shared" si="9"/>
        <v>0</v>
      </c>
      <c r="K134" s="286">
        <v>0</v>
      </c>
      <c r="L134" s="82"/>
    </row>
    <row r="135" spans="1:12" s="14" customFormat="1" ht="18" customHeight="1" thickBot="1">
      <c r="A135" s="128" t="s">
        <v>62</v>
      </c>
      <c r="B135" s="331">
        <f t="shared" si="12"/>
        <v>102</v>
      </c>
      <c r="C135" s="332">
        <v>2000</v>
      </c>
      <c r="D135" s="333"/>
      <c r="E135" s="333"/>
      <c r="F135" s="333"/>
      <c r="G135" s="404"/>
      <c r="H135" s="218"/>
      <c r="I135" s="212"/>
      <c r="J135" s="333"/>
      <c r="K135" s="417"/>
      <c r="L135" s="102"/>
    </row>
    <row r="136" spans="1:12" s="13" customFormat="1" ht="38.25" customHeight="1" thickBot="1">
      <c r="A136" s="85" t="s">
        <v>63</v>
      </c>
      <c r="B136" s="78">
        <f t="shared" si="12"/>
        <v>103</v>
      </c>
      <c r="C136" s="112">
        <v>2010</v>
      </c>
      <c r="D136" s="152"/>
      <c r="E136" s="153"/>
      <c r="F136" s="340"/>
      <c r="G136" s="345"/>
      <c r="H136" s="217"/>
      <c r="I136" s="205"/>
      <c r="J136" s="340"/>
      <c r="K136" s="410"/>
      <c r="L136" s="87"/>
    </row>
    <row r="137" spans="1:12" s="14" customFormat="1" ht="18" customHeight="1">
      <c r="A137" s="85" t="s">
        <v>64</v>
      </c>
      <c r="B137" s="81">
        <f t="shared" si="12"/>
        <v>104</v>
      </c>
      <c r="C137" s="112">
        <v>2020</v>
      </c>
      <c r="D137" s="57"/>
      <c r="E137" s="57"/>
      <c r="F137" s="140"/>
      <c r="G137" s="341"/>
      <c r="H137" s="56"/>
      <c r="I137" s="190"/>
      <c r="J137" s="381"/>
      <c r="K137" s="378"/>
      <c r="L137" s="80"/>
    </row>
    <row r="138" spans="1:12" s="14" customFormat="1" ht="33.75" customHeight="1">
      <c r="A138" s="85" t="s">
        <v>65</v>
      </c>
      <c r="B138" s="81">
        <f t="shared" si="12"/>
        <v>105</v>
      </c>
      <c r="C138" s="112">
        <v>2030</v>
      </c>
      <c r="D138" s="154"/>
      <c r="E138" s="141"/>
      <c r="F138" s="54"/>
      <c r="G138" s="341"/>
      <c r="H138" s="197"/>
      <c r="I138" s="192"/>
      <c r="J138" s="381"/>
      <c r="K138" s="378"/>
      <c r="L138" s="82"/>
    </row>
    <row r="139" spans="1:12" s="14" customFormat="1" ht="18" customHeight="1" thickBot="1">
      <c r="A139" s="103" t="s">
        <v>28</v>
      </c>
      <c r="B139" s="94">
        <f t="shared" si="12"/>
        <v>106</v>
      </c>
      <c r="C139" s="97">
        <v>2040</v>
      </c>
      <c r="D139" s="155"/>
      <c r="E139" s="156"/>
      <c r="F139" s="221"/>
      <c r="G139" s="346"/>
      <c r="H139" s="202"/>
      <c r="I139" s="203"/>
      <c r="J139" s="382"/>
      <c r="K139" s="379"/>
      <c r="L139" s="82"/>
    </row>
    <row r="140" spans="1:12" s="14" customFormat="1" ht="21.75" customHeight="1" thickBot="1">
      <c r="A140" s="122" t="s">
        <v>83</v>
      </c>
      <c r="B140" s="123">
        <f t="shared" si="12"/>
        <v>107</v>
      </c>
      <c r="C140" s="129">
        <v>3000</v>
      </c>
      <c r="D140" s="216">
        <f>D141</f>
        <v>83017.699999999983</v>
      </c>
      <c r="E140" s="216">
        <f>E141</f>
        <v>83017.699999999983</v>
      </c>
      <c r="F140" s="216">
        <f>F141</f>
        <v>0</v>
      </c>
      <c r="G140" s="224">
        <f t="shared" si="8"/>
        <v>0</v>
      </c>
      <c r="H140" s="286">
        <f>H141+H150</f>
        <v>96957.499999999985</v>
      </c>
      <c r="I140" s="227">
        <f>I141+I150</f>
        <v>96957.499999999985</v>
      </c>
      <c r="J140" s="134">
        <f t="shared" si="9"/>
        <v>0</v>
      </c>
      <c r="K140" s="286">
        <f t="shared" si="10"/>
        <v>0</v>
      </c>
      <c r="L140" s="16"/>
    </row>
    <row r="141" spans="1:12" s="14" customFormat="1" ht="21" customHeight="1">
      <c r="A141" s="77" t="s">
        <v>31</v>
      </c>
      <c r="B141" s="105">
        <f t="shared" si="12"/>
        <v>108</v>
      </c>
      <c r="C141" s="113">
        <v>3010</v>
      </c>
      <c r="D141" s="178">
        <f>D143+D142</f>
        <v>83017.699999999983</v>
      </c>
      <c r="E141" s="178">
        <f>E143+E142</f>
        <v>83017.699999999983</v>
      </c>
      <c r="F141" s="140">
        <f>E141-D141</f>
        <v>0</v>
      </c>
      <c r="G141" s="345">
        <f t="shared" si="8"/>
        <v>0</v>
      </c>
      <c r="H141" s="200">
        <f>H143+H142</f>
        <v>96557.499999999985</v>
      </c>
      <c r="I141" s="395">
        <f>I143+I142</f>
        <v>96557.499999999985</v>
      </c>
      <c r="J141" s="340">
        <f t="shared" si="9"/>
        <v>0</v>
      </c>
      <c r="K141" s="410">
        <f t="shared" si="10"/>
        <v>0</v>
      </c>
      <c r="L141" s="82"/>
    </row>
    <row r="142" spans="1:12" s="14" customFormat="1" ht="35.25" customHeight="1">
      <c r="A142" s="85" t="s">
        <v>27</v>
      </c>
      <c r="B142" s="81">
        <f t="shared" si="12"/>
        <v>109</v>
      </c>
      <c r="C142" s="112">
        <v>3020</v>
      </c>
      <c r="D142" s="179">
        <v>304.39999999999998</v>
      </c>
      <c r="E142" s="179">
        <v>304.39999999999998</v>
      </c>
      <c r="F142" s="57">
        <f t="shared" ref="F142:F151" si="15">E142-D142</f>
        <v>0</v>
      </c>
      <c r="G142" s="341"/>
      <c r="H142" s="171">
        <v>3281.7</v>
      </c>
      <c r="I142" s="206">
        <v>3281.7</v>
      </c>
      <c r="J142" s="237">
        <f t="shared" si="9"/>
        <v>0</v>
      </c>
      <c r="K142" s="338">
        <f t="shared" si="10"/>
        <v>0</v>
      </c>
      <c r="L142" s="82"/>
    </row>
    <row r="143" spans="1:12" s="14" customFormat="1" ht="21" customHeight="1">
      <c r="A143" s="85" t="s">
        <v>84</v>
      </c>
      <c r="B143" s="81">
        <f t="shared" si="12"/>
        <v>110</v>
      </c>
      <c r="C143" s="112">
        <v>3030</v>
      </c>
      <c r="D143" s="179">
        <f>D144+D145+D146+D147+D148+D149</f>
        <v>82713.299999999988</v>
      </c>
      <c r="E143" s="179">
        <f>E144+E145+E146+E147+E148+E149</f>
        <v>82713.299999999988</v>
      </c>
      <c r="F143" s="57">
        <f t="shared" si="15"/>
        <v>0</v>
      </c>
      <c r="G143" s="341">
        <f t="shared" si="8"/>
        <v>0</v>
      </c>
      <c r="H143" s="171">
        <f>H144+H145+H146+H147+H148+H149</f>
        <v>93275.799999999988</v>
      </c>
      <c r="I143" s="396">
        <f>I144+I145+I146+I147+I148+I149</f>
        <v>93275.799999999988</v>
      </c>
      <c r="J143" s="237">
        <f t="shared" si="9"/>
        <v>0</v>
      </c>
      <c r="K143" s="338">
        <f t="shared" si="10"/>
        <v>0</v>
      </c>
      <c r="L143" s="82"/>
    </row>
    <row r="144" spans="1:12" s="14" customFormat="1" ht="21" customHeight="1">
      <c r="A144" s="85" t="s">
        <v>0</v>
      </c>
      <c r="B144" s="81">
        <f t="shared" si="12"/>
        <v>111</v>
      </c>
      <c r="C144" s="112" t="s">
        <v>164</v>
      </c>
      <c r="D144" s="172">
        <v>0</v>
      </c>
      <c r="E144" s="172">
        <v>0</v>
      </c>
      <c r="F144" s="57">
        <f t="shared" si="15"/>
        <v>0</v>
      </c>
      <c r="G144" s="341">
        <v>0</v>
      </c>
      <c r="H144" s="170">
        <v>0</v>
      </c>
      <c r="I144" s="190">
        <v>0</v>
      </c>
      <c r="J144" s="237">
        <f t="shared" si="9"/>
        <v>0</v>
      </c>
      <c r="K144" s="338">
        <v>0</v>
      </c>
      <c r="L144" s="82"/>
    </row>
    <row r="145" spans="1:12" s="14" customFormat="1" ht="21" customHeight="1">
      <c r="A145" s="85" t="s">
        <v>1</v>
      </c>
      <c r="B145" s="81">
        <f t="shared" si="12"/>
        <v>112</v>
      </c>
      <c r="C145" s="112" t="s">
        <v>165</v>
      </c>
      <c r="D145" s="172">
        <v>36186.800000000003</v>
      </c>
      <c r="E145" s="172">
        <v>36186.800000000003</v>
      </c>
      <c r="F145" s="57">
        <f t="shared" si="15"/>
        <v>0</v>
      </c>
      <c r="G145" s="341">
        <f t="shared" si="8"/>
        <v>0</v>
      </c>
      <c r="H145" s="170">
        <v>40424.9</v>
      </c>
      <c r="I145" s="183">
        <v>40424.9</v>
      </c>
      <c r="J145" s="237">
        <f t="shared" si="9"/>
        <v>0</v>
      </c>
      <c r="K145" s="338">
        <f t="shared" si="10"/>
        <v>0</v>
      </c>
      <c r="L145" s="82"/>
    </row>
    <row r="146" spans="1:12" s="18" customFormat="1" ht="21" customHeight="1" thickBot="1">
      <c r="A146" s="85" t="s">
        <v>8</v>
      </c>
      <c r="B146" s="81">
        <f t="shared" si="12"/>
        <v>113</v>
      </c>
      <c r="C146" s="112" t="s">
        <v>166</v>
      </c>
      <c r="D146" s="172">
        <v>525.1</v>
      </c>
      <c r="E146" s="172">
        <v>525.1</v>
      </c>
      <c r="F146" s="57">
        <f t="shared" si="15"/>
        <v>0</v>
      </c>
      <c r="G146" s="341">
        <v>0</v>
      </c>
      <c r="H146" s="170">
        <v>1559.5</v>
      </c>
      <c r="I146" s="192">
        <v>1559.5</v>
      </c>
      <c r="J146" s="237">
        <f t="shared" si="9"/>
        <v>0</v>
      </c>
      <c r="K146" s="338">
        <v>0</v>
      </c>
      <c r="L146" s="114"/>
    </row>
    <row r="147" spans="1:12" s="13" customFormat="1" ht="21" customHeight="1" thickBot="1">
      <c r="A147" s="85" t="s">
        <v>2</v>
      </c>
      <c r="B147" s="81">
        <f t="shared" si="12"/>
        <v>114</v>
      </c>
      <c r="C147" s="112" t="s">
        <v>167</v>
      </c>
      <c r="D147" s="172">
        <v>45717</v>
      </c>
      <c r="E147" s="172">
        <v>45717</v>
      </c>
      <c r="F147" s="57">
        <f t="shared" si="15"/>
        <v>0</v>
      </c>
      <c r="G147" s="341">
        <v>0</v>
      </c>
      <c r="H147" s="170">
        <v>45717</v>
      </c>
      <c r="I147" s="190">
        <v>45717</v>
      </c>
      <c r="J147" s="237">
        <f t="shared" si="9"/>
        <v>0</v>
      </c>
      <c r="K147" s="338">
        <v>0</v>
      </c>
      <c r="L147" s="87"/>
    </row>
    <row r="148" spans="1:12" s="13" customFormat="1" ht="32.25" customHeight="1" thickBot="1">
      <c r="A148" s="85" t="s">
        <v>9</v>
      </c>
      <c r="B148" s="81">
        <f t="shared" si="12"/>
        <v>115</v>
      </c>
      <c r="C148" s="112" t="s">
        <v>168</v>
      </c>
      <c r="D148" s="172">
        <v>0</v>
      </c>
      <c r="E148" s="172">
        <v>0</v>
      </c>
      <c r="F148" s="57">
        <f t="shared" si="15"/>
        <v>0</v>
      </c>
      <c r="G148" s="341">
        <v>0</v>
      </c>
      <c r="H148" s="170">
        <v>0</v>
      </c>
      <c r="I148" s="190">
        <v>0</v>
      </c>
      <c r="J148" s="237">
        <f t="shared" si="9"/>
        <v>0</v>
      </c>
      <c r="K148" s="338">
        <v>0</v>
      </c>
      <c r="L148" s="87"/>
    </row>
    <row r="149" spans="1:12" s="14" customFormat="1" ht="18" customHeight="1">
      <c r="A149" s="85" t="s">
        <v>17</v>
      </c>
      <c r="B149" s="81">
        <f t="shared" si="12"/>
        <v>116</v>
      </c>
      <c r="C149" s="112" t="s">
        <v>169</v>
      </c>
      <c r="D149" s="172">
        <v>284.39999999999998</v>
      </c>
      <c r="E149" s="172">
        <v>284.39999999999998</v>
      </c>
      <c r="F149" s="57">
        <f t="shared" si="15"/>
        <v>0</v>
      </c>
      <c r="G149" s="341">
        <v>0</v>
      </c>
      <c r="H149" s="170">
        <v>5574.4</v>
      </c>
      <c r="I149" s="183">
        <v>5574.4</v>
      </c>
      <c r="J149" s="237">
        <f t="shared" si="9"/>
        <v>0</v>
      </c>
      <c r="K149" s="338">
        <v>0</v>
      </c>
      <c r="L149" s="82"/>
    </row>
    <row r="150" spans="1:12" s="14" customFormat="1" ht="18" customHeight="1" thickBot="1">
      <c r="A150" s="103" t="s">
        <v>121</v>
      </c>
      <c r="B150" s="95">
        <f t="shared" si="12"/>
        <v>117</v>
      </c>
      <c r="C150" s="97">
        <v>3040</v>
      </c>
      <c r="D150" s="177"/>
      <c r="E150" s="177"/>
      <c r="F150" s="349"/>
      <c r="G150" s="346"/>
      <c r="H150" s="182">
        <v>400</v>
      </c>
      <c r="I150" s="207">
        <v>400</v>
      </c>
      <c r="J150" s="244"/>
      <c r="K150" s="339"/>
      <c r="L150" s="82"/>
    </row>
    <row r="151" spans="1:12" s="14" customFormat="1" ht="18" customHeight="1" thickBot="1">
      <c r="A151" s="122" t="s">
        <v>122</v>
      </c>
      <c r="B151" s="123">
        <f t="shared" si="12"/>
        <v>118</v>
      </c>
      <c r="C151" s="129">
        <v>4000</v>
      </c>
      <c r="D151" s="216">
        <v>212616.6</v>
      </c>
      <c r="E151" s="216">
        <v>212616.6</v>
      </c>
      <c r="F151" s="350">
        <f t="shared" si="15"/>
        <v>0</v>
      </c>
      <c r="G151" s="224">
        <f t="shared" si="8"/>
        <v>0</v>
      </c>
      <c r="H151" s="415">
        <v>212616.6</v>
      </c>
      <c r="I151" s="416">
        <v>212616.6</v>
      </c>
      <c r="J151" s="134">
        <f t="shared" si="9"/>
        <v>0</v>
      </c>
      <c r="K151" s="286">
        <f t="shared" si="10"/>
        <v>0</v>
      </c>
      <c r="L151" s="82"/>
    </row>
    <row r="152" spans="1:12" s="14" customFormat="1" ht="18" customHeight="1" thickBot="1">
      <c r="A152" s="122" t="s">
        <v>123</v>
      </c>
      <c r="B152" s="123">
        <f t="shared" si="12"/>
        <v>119</v>
      </c>
      <c r="C152" s="129">
        <v>5000</v>
      </c>
      <c r="D152" s="133"/>
      <c r="E152" s="143"/>
      <c r="F152" s="134"/>
      <c r="G152" s="404"/>
      <c r="H152" s="147"/>
      <c r="I152" s="215"/>
      <c r="J152" s="402"/>
      <c r="K152" s="400"/>
      <c r="L152" s="82"/>
    </row>
    <row r="153" spans="1:12" s="14" customFormat="1" ht="18.75" customHeight="1">
      <c r="A153" s="85" t="s">
        <v>32</v>
      </c>
      <c r="B153" s="78">
        <f t="shared" si="12"/>
        <v>120</v>
      </c>
      <c r="C153" s="113">
        <v>5010</v>
      </c>
      <c r="D153" s="219"/>
      <c r="E153" s="220"/>
      <c r="F153" s="140"/>
      <c r="G153" s="345"/>
      <c r="H153" s="55"/>
      <c r="I153" s="137"/>
      <c r="J153" s="383"/>
      <c r="K153" s="377"/>
      <c r="L153" s="82"/>
    </row>
    <row r="154" spans="1:12" s="14" customFormat="1" ht="18.75" customHeight="1">
      <c r="A154" s="85" t="s">
        <v>66</v>
      </c>
      <c r="B154" s="81">
        <f t="shared" si="12"/>
        <v>121</v>
      </c>
      <c r="C154" s="112" t="s">
        <v>170</v>
      </c>
      <c r="D154" s="54"/>
      <c r="E154" s="158"/>
      <c r="F154" s="351"/>
      <c r="G154" s="341"/>
      <c r="H154" s="159"/>
      <c r="I154" s="160"/>
      <c r="J154" s="381"/>
      <c r="K154" s="378"/>
      <c r="L154" s="82"/>
    </row>
    <row r="155" spans="1:12" s="14" customFormat="1" ht="18.75" customHeight="1">
      <c r="A155" s="85" t="s">
        <v>33</v>
      </c>
      <c r="B155" s="81">
        <f t="shared" si="12"/>
        <v>122</v>
      </c>
      <c r="C155" s="112" t="s">
        <v>171</v>
      </c>
      <c r="D155" s="54"/>
      <c r="E155" s="161"/>
      <c r="F155" s="352"/>
      <c r="G155" s="341"/>
      <c r="H155" s="162"/>
      <c r="I155" s="163"/>
      <c r="J155" s="381"/>
      <c r="K155" s="378"/>
      <c r="L155" s="82"/>
    </row>
    <row r="156" spans="1:12" s="14" customFormat="1" ht="18.75" customHeight="1">
      <c r="A156" s="85" t="s">
        <v>34</v>
      </c>
      <c r="B156" s="81">
        <f t="shared" si="12"/>
        <v>123</v>
      </c>
      <c r="C156" s="112" t="s">
        <v>172</v>
      </c>
      <c r="D156" s="54"/>
      <c r="E156" s="161"/>
      <c r="F156" s="352"/>
      <c r="G156" s="341"/>
      <c r="H156" s="162"/>
      <c r="I156" s="163"/>
      <c r="J156" s="381"/>
      <c r="K156" s="378"/>
      <c r="L156" s="82"/>
    </row>
    <row r="157" spans="1:12" s="14" customFormat="1" ht="18.75" customHeight="1">
      <c r="A157" s="85" t="s">
        <v>67</v>
      </c>
      <c r="B157" s="81">
        <f t="shared" si="12"/>
        <v>124</v>
      </c>
      <c r="C157" s="112">
        <v>5020</v>
      </c>
      <c r="D157" s="54"/>
      <c r="E157" s="148"/>
      <c r="F157" s="57"/>
      <c r="G157" s="341"/>
      <c r="H157" s="56"/>
      <c r="I157" s="138"/>
      <c r="J157" s="381"/>
      <c r="K157" s="378"/>
      <c r="L157" s="82"/>
    </row>
    <row r="158" spans="1:12" s="14" customFormat="1" ht="18.75" customHeight="1" thickBot="1">
      <c r="A158" s="85" t="s">
        <v>35</v>
      </c>
      <c r="B158" s="81">
        <f t="shared" si="12"/>
        <v>125</v>
      </c>
      <c r="C158" s="112">
        <v>5030</v>
      </c>
      <c r="D158" s="54"/>
      <c r="E158" s="148"/>
      <c r="F158" s="57"/>
      <c r="G158" s="341"/>
      <c r="H158" s="56"/>
      <c r="I158" s="138"/>
      <c r="J158" s="381"/>
      <c r="K158" s="378"/>
      <c r="L158" s="82"/>
    </row>
    <row r="159" spans="1:12" s="14" customFormat="1" ht="18.75" customHeight="1" thickBot="1">
      <c r="A159" s="85" t="s">
        <v>66</v>
      </c>
      <c r="B159" s="81">
        <f t="shared" si="12"/>
        <v>126</v>
      </c>
      <c r="C159" s="112" t="s">
        <v>173</v>
      </c>
      <c r="D159" s="54"/>
      <c r="E159" s="148"/>
      <c r="F159" s="57"/>
      <c r="G159" s="341"/>
      <c r="H159" s="56"/>
      <c r="I159" s="138"/>
      <c r="J159" s="381"/>
      <c r="K159" s="378"/>
      <c r="L159" s="87"/>
    </row>
    <row r="160" spans="1:12" s="14" customFormat="1" ht="18.75" customHeight="1">
      <c r="A160" s="85" t="s">
        <v>33</v>
      </c>
      <c r="B160" s="81">
        <f t="shared" si="12"/>
        <v>127</v>
      </c>
      <c r="C160" s="112" t="s">
        <v>174</v>
      </c>
      <c r="D160" s="54"/>
      <c r="E160" s="148"/>
      <c r="F160" s="57"/>
      <c r="G160" s="341"/>
      <c r="H160" s="56"/>
      <c r="I160" s="138"/>
      <c r="J160" s="381"/>
      <c r="K160" s="378"/>
      <c r="L160" s="82"/>
    </row>
    <row r="161" spans="1:12" s="14" customFormat="1" ht="18.75" customHeight="1">
      <c r="A161" s="85" t="s">
        <v>34</v>
      </c>
      <c r="B161" s="81">
        <f t="shared" si="12"/>
        <v>128</v>
      </c>
      <c r="C161" s="112" t="s">
        <v>175</v>
      </c>
      <c r="D161" s="54"/>
      <c r="E161" s="148"/>
      <c r="F161" s="57"/>
      <c r="G161" s="341"/>
      <c r="H161" s="56"/>
      <c r="I161" s="138"/>
      <c r="J161" s="381"/>
      <c r="K161" s="378"/>
      <c r="L161" s="82"/>
    </row>
    <row r="162" spans="1:12" s="14" customFormat="1" ht="18.75" customHeight="1" thickBot="1">
      <c r="A162" s="85" t="s">
        <v>176</v>
      </c>
      <c r="B162" s="95">
        <f t="shared" si="12"/>
        <v>129</v>
      </c>
      <c r="C162" s="112">
        <v>5040</v>
      </c>
      <c r="D162" s="221"/>
      <c r="E162" s="222"/>
      <c r="F162" s="349"/>
      <c r="G162" s="346"/>
      <c r="H162" s="149"/>
      <c r="I162" s="151"/>
      <c r="J162" s="382"/>
      <c r="K162" s="379"/>
      <c r="L162" s="82"/>
    </row>
    <row r="163" spans="1:12" s="14" customFormat="1" ht="21" thickBot="1">
      <c r="A163" s="122" t="s">
        <v>124</v>
      </c>
      <c r="B163" s="123">
        <f t="shared" si="12"/>
        <v>130</v>
      </c>
      <c r="C163" s="129">
        <v>6000</v>
      </c>
      <c r="D163" s="157"/>
      <c r="E163" s="143"/>
      <c r="F163" s="134"/>
      <c r="G163" s="224"/>
      <c r="H163" s="147"/>
      <c r="I163" s="146"/>
      <c r="J163" s="135"/>
      <c r="K163" s="127"/>
      <c r="L163" s="102"/>
    </row>
    <row r="164" spans="1:12" s="14" customFormat="1" ht="23.25" customHeight="1" thickBot="1">
      <c r="A164" s="85" t="s">
        <v>68</v>
      </c>
      <c r="B164" s="78">
        <f t="shared" si="12"/>
        <v>131</v>
      </c>
      <c r="C164" s="112">
        <v>6010</v>
      </c>
      <c r="D164" s="259">
        <v>1</v>
      </c>
      <c r="E164" s="259">
        <v>1</v>
      </c>
      <c r="F164" s="353">
        <f>E164-D164</f>
        <v>0</v>
      </c>
      <c r="G164" s="405">
        <f t="shared" ref="G164:G198" si="16">E164/D164*100-100</f>
        <v>0</v>
      </c>
      <c r="H164" s="265">
        <v>1.1000000000000001</v>
      </c>
      <c r="I164" s="384">
        <v>1.1000000000000001</v>
      </c>
      <c r="J164" s="380">
        <f t="shared" ref="J164:J198" si="17">I164-H164</f>
        <v>0</v>
      </c>
      <c r="K164" s="377">
        <f t="shared" ref="K164:K198" si="18">I164/H164*100-100</f>
        <v>0</v>
      </c>
      <c r="L164" s="87"/>
    </row>
    <row r="165" spans="1:12" s="14" customFormat="1" ht="23.25" customHeight="1">
      <c r="A165" s="85" t="s">
        <v>69</v>
      </c>
      <c r="B165" s="81">
        <f t="shared" si="12"/>
        <v>132</v>
      </c>
      <c r="C165" s="112">
        <v>6020</v>
      </c>
      <c r="D165" s="260">
        <v>4.7</v>
      </c>
      <c r="E165" s="260">
        <v>4.7</v>
      </c>
      <c r="F165" s="353">
        <f t="shared" ref="F165:F198" si="19">E165-D165</f>
        <v>0</v>
      </c>
      <c r="G165" s="406">
        <f t="shared" si="16"/>
        <v>0</v>
      </c>
      <c r="H165" s="266">
        <v>2.6</v>
      </c>
      <c r="I165" s="385">
        <v>2.6</v>
      </c>
      <c r="J165" s="381">
        <f t="shared" si="17"/>
        <v>0</v>
      </c>
      <c r="K165" s="378">
        <v>0</v>
      </c>
      <c r="L165" s="80"/>
    </row>
    <row r="166" spans="1:12" s="14" customFormat="1" ht="38.25" customHeight="1">
      <c r="A166" s="85" t="s">
        <v>125</v>
      </c>
      <c r="B166" s="81">
        <f t="shared" si="12"/>
        <v>133</v>
      </c>
      <c r="C166" s="112">
        <v>6030</v>
      </c>
      <c r="D166" s="260">
        <v>0.4</v>
      </c>
      <c r="E166" s="260">
        <v>0.4</v>
      </c>
      <c r="F166" s="353">
        <f t="shared" si="19"/>
        <v>0</v>
      </c>
      <c r="G166" s="406">
        <f>E166/D166*100-100</f>
        <v>0</v>
      </c>
      <c r="H166" s="266">
        <v>0.3</v>
      </c>
      <c r="I166" s="385">
        <v>0.3</v>
      </c>
      <c r="J166" s="381">
        <f t="shared" si="17"/>
        <v>0</v>
      </c>
      <c r="K166" s="378">
        <v>0</v>
      </c>
      <c r="L166" s="82"/>
    </row>
    <row r="167" spans="1:12" s="14" customFormat="1" ht="23.25" customHeight="1" thickBot="1">
      <c r="A167" s="103" t="s">
        <v>70</v>
      </c>
      <c r="B167" s="95">
        <f t="shared" si="12"/>
        <v>134</v>
      </c>
      <c r="C167" s="97">
        <v>6040</v>
      </c>
      <c r="D167" s="262">
        <v>0.3</v>
      </c>
      <c r="E167" s="262">
        <v>0.3</v>
      </c>
      <c r="F167" s="354">
        <f t="shared" si="19"/>
        <v>0</v>
      </c>
      <c r="G167" s="407">
        <f t="shared" si="16"/>
        <v>0</v>
      </c>
      <c r="H167" s="267">
        <v>0.3</v>
      </c>
      <c r="I167" s="386">
        <v>0.3</v>
      </c>
      <c r="J167" s="382">
        <f t="shared" si="17"/>
        <v>0</v>
      </c>
      <c r="K167" s="379">
        <f t="shared" si="18"/>
        <v>0</v>
      </c>
      <c r="L167" s="82"/>
    </row>
    <row r="168" spans="1:12" s="14" customFormat="1" ht="18" customHeight="1" thickBot="1">
      <c r="A168" s="122" t="s">
        <v>126</v>
      </c>
      <c r="B168" s="123">
        <f t="shared" si="12"/>
        <v>135</v>
      </c>
      <c r="C168" s="129">
        <v>7000</v>
      </c>
      <c r="D168" s="133"/>
      <c r="E168" s="164"/>
      <c r="F168" s="134"/>
      <c r="G168" s="224"/>
      <c r="H168" s="146"/>
      <c r="I168" s="145"/>
      <c r="J168" s="135"/>
      <c r="K168" s="127"/>
      <c r="L168" s="82"/>
    </row>
    <row r="169" spans="1:12" s="14" customFormat="1" ht="18" customHeight="1" thickBot="1">
      <c r="A169" s="77" t="s">
        <v>71</v>
      </c>
      <c r="B169" s="78">
        <f t="shared" si="12"/>
        <v>136</v>
      </c>
      <c r="C169" s="113">
        <v>7010</v>
      </c>
      <c r="D169" s="230">
        <v>261311</v>
      </c>
      <c r="E169" s="230">
        <v>261311</v>
      </c>
      <c r="F169" s="140">
        <f t="shared" si="19"/>
        <v>0</v>
      </c>
      <c r="G169" s="345">
        <f t="shared" si="16"/>
        <v>0</v>
      </c>
      <c r="H169" s="169">
        <v>261311</v>
      </c>
      <c r="I169" s="279">
        <v>261311</v>
      </c>
      <c r="J169" s="380">
        <f t="shared" si="17"/>
        <v>0</v>
      </c>
      <c r="K169" s="377">
        <f t="shared" si="18"/>
        <v>0</v>
      </c>
      <c r="L169" s="102"/>
    </row>
    <row r="170" spans="1:12" s="14" customFormat="1" ht="21" customHeight="1" thickBot="1">
      <c r="A170" s="85" t="s">
        <v>72</v>
      </c>
      <c r="B170" s="81">
        <f t="shared" si="12"/>
        <v>137</v>
      </c>
      <c r="C170" s="112">
        <v>7020</v>
      </c>
      <c r="D170" s="172">
        <v>37117.699999999997</v>
      </c>
      <c r="E170" s="172">
        <v>37117.699999999997</v>
      </c>
      <c r="F170" s="140">
        <f t="shared" si="19"/>
        <v>0</v>
      </c>
      <c r="G170" s="341">
        <f t="shared" si="16"/>
        <v>0</v>
      </c>
      <c r="H170" s="170">
        <v>37117.699999999997</v>
      </c>
      <c r="I170" s="183">
        <v>37117.699999999997</v>
      </c>
      <c r="J170" s="381">
        <f t="shared" si="17"/>
        <v>0</v>
      </c>
      <c r="K170" s="378">
        <f t="shared" si="18"/>
        <v>0</v>
      </c>
      <c r="L170" s="87"/>
    </row>
    <row r="171" spans="1:12" s="14" customFormat="1" ht="20.25">
      <c r="A171" s="85" t="s">
        <v>73</v>
      </c>
      <c r="B171" s="81">
        <f t="shared" si="12"/>
        <v>138</v>
      </c>
      <c r="C171" s="112">
        <v>7030</v>
      </c>
      <c r="D171" s="170">
        <f>D169+D170</f>
        <v>298428.7</v>
      </c>
      <c r="E171" s="170">
        <f>E169+E170</f>
        <v>298428.7</v>
      </c>
      <c r="F171" s="140">
        <f t="shared" si="19"/>
        <v>0</v>
      </c>
      <c r="G171" s="341">
        <f t="shared" si="16"/>
        <v>0</v>
      </c>
      <c r="H171" s="170">
        <f>H169+H170</f>
        <v>298428.7</v>
      </c>
      <c r="I171" s="364">
        <f>I169+I170</f>
        <v>298428.7</v>
      </c>
      <c r="J171" s="381">
        <f t="shared" si="17"/>
        <v>0</v>
      </c>
      <c r="K171" s="378">
        <f t="shared" si="18"/>
        <v>0</v>
      </c>
      <c r="L171" s="80"/>
    </row>
    <row r="172" spans="1:12" s="14" customFormat="1" ht="18" customHeight="1">
      <c r="A172" s="85" t="s">
        <v>74</v>
      </c>
      <c r="B172" s="81">
        <f t="shared" si="12"/>
        <v>139</v>
      </c>
      <c r="C172" s="112">
        <v>7040</v>
      </c>
      <c r="D172" s="172">
        <v>8745.5</v>
      </c>
      <c r="E172" s="172">
        <v>8745.5</v>
      </c>
      <c r="F172" s="140">
        <f t="shared" si="19"/>
        <v>0</v>
      </c>
      <c r="G172" s="341">
        <f t="shared" si="16"/>
        <v>0</v>
      </c>
      <c r="H172" s="170">
        <v>8745.5</v>
      </c>
      <c r="I172" s="183">
        <v>8745.5</v>
      </c>
      <c r="J172" s="381">
        <f t="shared" si="17"/>
        <v>0</v>
      </c>
      <c r="K172" s="378">
        <f t="shared" si="18"/>
        <v>0</v>
      </c>
      <c r="L172" s="82"/>
    </row>
    <row r="173" spans="1:12" s="14" customFormat="1" ht="18" customHeight="1" thickBot="1">
      <c r="A173" s="103" t="s">
        <v>75</v>
      </c>
      <c r="B173" s="95">
        <f t="shared" si="12"/>
        <v>140</v>
      </c>
      <c r="C173" s="97">
        <v>7050</v>
      </c>
      <c r="D173" s="177">
        <v>15491.5</v>
      </c>
      <c r="E173" s="177">
        <v>15491.5</v>
      </c>
      <c r="F173" s="355">
        <f t="shared" si="19"/>
        <v>0</v>
      </c>
      <c r="G173" s="346">
        <f t="shared" si="16"/>
        <v>0</v>
      </c>
      <c r="H173" s="182">
        <v>15491.5</v>
      </c>
      <c r="I173" s="280">
        <v>15491.5</v>
      </c>
      <c r="J173" s="382">
        <f t="shared" si="17"/>
        <v>0</v>
      </c>
      <c r="K173" s="379">
        <f t="shared" si="18"/>
        <v>0</v>
      </c>
      <c r="L173" s="82"/>
    </row>
    <row r="174" spans="1:12" s="14" customFormat="1" ht="27.75" customHeight="1" thickBot="1">
      <c r="A174" s="122" t="s">
        <v>127</v>
      </c>
      <c r="B174" s="123">
        <f t="shared" ref="B174:B206" si="20">B173+1</f>
        <v>141</v>
      </c>
      <c r="C174" s="129">
        <v>8000</v>
      </c>
      <c r="D174" s="133"/>
      <c r="E174" s="143"/>
      <c r="F174" s="134"/>
      <c r="G174" s="224"/>
      <c r="H174" s="146"/>
      <c r="I174" s="145"/>
      <c r="J174" s="135"/>
      <c r="K174" s="127"/>
      <c r="L174" s="82"/>
    </row>
    <row r="175" spans="1:12" s="14" customFormat="1" ht="18" customHeight="1">
      <c r="A175" s="77" t="s">
        <v>238</v>
      </c>
      <c r="B175" s="78">
        <f t="shared" si="20"/>
        <v>142</v>
      </c>
      <c r="C175" s="113">
        <v>8010</v>
      </c>
      <c r="D175" s="275">
        <f t="shared" ref="D175:E175" si="21">D176+D177+D178+D179+D180+D181+D182</f>
        <v>1090.5</v>
      </c>
      <c r="E175" s="264">
        <f t="shared" si="21"/>
        <v>1025</v>
      </c>
      <c r="F175" s="356">
        <f t="shared" si="19"/>
        <v>-65.5</v>
      </c>
      <c r="G175" s="345">
        <f t="shared" si="16"/>
        <v>-6.0064190738193446</v>
      </c>
      <c r="H175" s="366">
        <f t="shared" ref="H175:I175" si="22">H176+H177+H178+H179+H180+H181+H182</f>
        <v>1090.5</v>
      </c>
      <c r="I175" s="369">
        <f t="shared" si="22"/>
        <v>1025</v>
      </c>
      <c r="J175" s="356">
        <f t="shared" si="17"/>
        <v>-65.5</v>
      </c>
      <c r="K175" s="410">
        <f t="shared" si="18"/>
        <v>-6.0064190738193446</v>
      </c>
      <c r="L175" s="82"/>
    </row>
    <row r="176" spans="1:12" s="14" customFormat="1" ht="18" customHeight="1">
      <c r="A176" s="85" t="s">
        <v>18</v>
      </c>
      <c r="B176" s="81">
        <f t="shared" si="20"/>
        <v>143</v>
      </c>
      <c r="C176" s="112" t="s">
        <v>177</v>
      </c>
      <c r="D176" s="172">
        <v>1</v>
      </c>
      <c r="E176" s="261">
        <v>1</v>
      </c>
      <c r="F176" s="356">
        <f t="shared" si="19"/>
        <v>0</v>
      </c>
      <c r="G176" s="341">
        <f t="shared" si="16"/>
        <v>0</v>
      </c>
      <c r="H176" s="172">
        <v>1</v>
      </c>
      <c r="I176" s="370">
        <v>1</v>
      </c>
      <c r="J176" s="411">
        <f t="shared" si="17"/>
        <v>0</v>
      </c>
      <c r="K176" s="338">
        <f t="shared" si="18"/>
        <v>0</v>
      </c>
      <c r="L176" s="82"/>
    </row>
    <row r="177" spans="1:12" s="14" customFormat="1" ht="18" customHeight="1">
      <c r="A177" s="85" t="s">
        <v>128</v>
      </c>
      <c r="B177" s="81">
        <f t="shared" si="20"/>
        <v>144</v>
      </c>
      <c r="C177" s="112" t="s">
        <v>178</v>
      </c>
      <c r="D177" s="172">
        <v>3</v>
      </c>
      <c r="E177" s="261">
        <v>3</v>
      </c>
      <c r="F177" s="356">
        <f t="shared" si="19"/>
        <v>0</v>
      </c>
      <c r="G177" s="341">
        <f t="shared" si="16"/>
        <v>0</v>
      </c>
      <c r="H177" s="172">
        <v>3</v>
      </c>
      <c r="I177" s="370">
        <v>3</v>
      </c>
      <c r="J177" s="411">
        <f t="shared" si="17"/>
        <v>0</v>
      </c>
      <c r="K177" s="338">
        <f t="shared" si="18"/>
        <v>0</v>
      </c>
      <c r="L177" s="82"/>
    </row>
    <row r="178" spans="1:12" s="14" customFormat="1" ht="18" customHeight="1" thickBot="1">
      <c r="A178" s="85" t="s">
        <v>76</v>
      </c>
      <c r="B178" s="81">
        <f t="shared" si="20"/>
        <v>145</v>
      </c>
      <c r="C178" s="112" t="s">
        <v>179</v>
      </c>
      <c r="D178" s="277">
        <v>304.25</v>
      </c>
      <c r="E178" s="261">
        <v>284.5</v>
      </c>
      <c r="F178" s="356">
        <f t="shared" si="19"/>
        <v>-19.75</v>
      </c>
      <c r="G178" s="341">
        <f t="shared" si="16"/>
        <v>-6.4913722267871776</v>
      </c>
      <c r="H178" s="297">
        <v>304.25</v>
      </c>
      <c r="I178" s="370">
        <v>284.5</v>
      </c>
      <c r="J178" s="411">
        <f t="shared" si="17"/>
        <v>-19.75</v>
      </c>
      <c r="K178" s="338">
        <f t="shared" si="18"/>
        <v>-6.4913722267871776</v>
      </c>
      <c r="L178" s="102"/>
    </row>
    <row r="179" spans="1:12" s="14" customFormat="1" ht="18" customHeight="1" thickBot="1">
      <c r="A179" s="85" t="s">
        <v>77</v>
      </c>
      <c r="B179" s="81">
        <f t="shared" si="20"/>
        <v>146</v>
      </c>
      <c r="C179" s="112" t="s">
        <v>180</v>
      </c>
      <c r="D179" s="183">
        <v>31.5</v>
      </c>
      <c r="E179" s="261">
        <v>30</v>
      </c>
      <c r="F179" s="356">
        <f t="shared" si="19"/>
        <v>-1.5</v>
      </c>
      <c r="G179" s="341">
        <f t="shared" si="16"/>
        <v>-4.7619047619047734</v>
      </c>
      <c r="H179" s="172">
        <v>31.5</v>
      </c>
      <c r="I179" s="370">
        <v>30</v>
      </c>
      <c r="J179" s="411">
        <f t="shared" si="17"/>
        <v>-1.5</v>
      </c>
      <c r="K179" s="338">
        <f t="shared" si="18"/>
        <v>-4.7619047619047734</v>
      </c>
      <c r="L179" s="88"/>
    </row>
    <row r="180" spans="1:12" s="14" customFormat="1" ht="18" customHeight="1">
      <c r="A180" s="85" t="s">
        <v>78</v>
      </c>
      <c r="B180" s="81">
        <f t="shared" si="20"/>
        <v>147</v>
      </c>
      <c r="C180" s="112" t="s">
        <v>181</v>
      </c>
      <c r="D180" s="277">
        <v>409.25</v>
      </c>
      <c r="E180" s="261">
        <v>394</v>
      </c>
      <c r="F180" s="356">
        <f t="shared" si="19"/>
        <v>-15.25</v>
      </c>
      <c r="G180" s="341">
        <f t="shared" si="16"/>
        <v>-3.7263286499694601</v>
      </c>
      <c r="H180" s="297">
        <v>409.25</v>
      </c>
      <c r="I180" s="370">
        <v>394</v>
      </c>
      <c r="J180" s="411">
        <f t="shared" si="17"/>
        <v>-15.25</v>
      </c>
      <c r="K180" s="338">
        <f t="shared" si="18"/>
        <v>-3.7263286499694601</v>
      </c>
      <c r="L180" s="80"/>
    </row>
    <row r="181" spans="1:12" s="14" customFormat="1" ht="18" customHeight="1">
      <c r="A181" s="85" t="s">
        <v>79</v>
      </c>
      <c r="B181" s="81">
        <f t="shared" si="20"/>
        <v>148</v>
      </c>
      <c r="C181" s="97" t="s">
        <v>182</v>
      </c>
      <c r="D181" s="277">
        <v>207.75</v>
      </c>
      <c r="E181" s="261">
        <v>193.25</v>
      </c>
      <c r="F181" s="356">
        <f t="shared" si="19"/>
        <v>-14.5</v>
      </c>
      <c r="G181" s="341">
        <f t="shared" si="16"/>
        <v>-6.979542719614912</v>
      </c>
      <c r="H181" s="297">
        <v>207.75</v>
      </c>
      <c r="I181" s="370">
        <v>193.25</v>
      </c>
      <c r="J181" s="411">
        <f t="shared" si="17"/>
        <v>-14.5</v>
      </c>
      <c r="K181" s="338">
        <f t="shared" si="18"/>
        <v>-6.979542719614912</v>
      </c>
      <c r="L181" s="80"/>
    </row>
    <row r="182" spans="1:12" s="14" customFormat="1" ht="18" customHeight="1" thickBot="1">
      <c r="A182" s="103" t="s">
        <v>80</v>
      </c>
      <c r="B182" s="94">
        <f t="shared" si="20"/>
        <v>149</v>
      </c>
      <c r="C182" s="97" t="s">
        <v>183</v>
      </c>
      <c r="D182" s="278">
        <v>133.75</v>
      </c>
      <c r="E182" s="263">
        <v>119.25</v>
      </c>
      <c r="F182" s="357">
        <f t="shared" si="19"/>
        <v>-14.5</v>
      </c>
      <c r="G182" s="346">
        <f t="shared" si="16"/>
        <v>-10.841121495327101</v>
      </c>
      <c r="H182" s="295">
        <v>133.75</v>
      </c>
      <c r="I182" s="371">
        <v>119.25</v>
      </c>
      <c r="J182" s="403">
        <f t="shared" si="17"/>
        <v>-14.5</v>
      </c>
      <c r="K182" s="339">
        <f t="shared" si="18"/>
        <v>-10.841121495327101</v>
      </c>
      <c r="L182" s="82"/>
    </row>
    <row r="183" spans="1:12" s="14" customFormat="1" ht="24.75" customHeight="1" thickBot="1">
      <c r="A183" s="51" t="s">
        <v>81</v>
      </c>
      <c r="B183" s="52">
        <f t="shared" si="20"/>
        <v>150</v>
      </c>
      <c r="C183" s="53">
        <v>8020</v>
      </c>
      <c r="D183" s="180">
        <f>D109+D97+D70</f>
        <v>42535.5</v>
      </c>
      <c r="E183" s="180">
        <f>E109+E97+E70</f>
        <v>42600.428</v>
      </c>
      <c r="F183" s="186">
        <f t="shared" si="19"/>
        <v>64.927999999999884</v>
      </c>
      <c r="G183" s="367">
        <f t="shared" si="16"/>
        <v>0.15264426185186153</v>
      </c>
      <c r="H183" s="367">
        <f>H109+H97+H70</f>
        <v>137752.4</v>
      </c>
      <c r="I183" s="372">
        <f>I109+I97+I70</f>
        <v>137608.5</v>
      </c>
      <c r="J183" s="186">
        <f t="shared" si="17"/>
        <v>-143.89999999999418</v>
      </c>
      <c r="K183" s="337">
        <f t="shared" si="18"/>
        <v>-0.1044627897590118</v>
      </c>
      <c r="L183" s="82"/>
    </row>
    <row r="184" spans="1:12" s="14" customFormat="1" ht="18" customHeight="1">
      <c r="A184" s="77" t="s">
        <v>18</v>
      </c>
      <c r="B184" s="105">
        <f t="shared" si="20"/>
        <v>151</v>
      </c>
      <c r="C184" s="130" t="s">
        <v>184</v>
      </c>
      <c r="D184" s="279">
        <v>114.4</v>
      </c>
      <c r="E184" s="279">
        <v>114.4</v>
      </c>
      <c r="F184" s="140">
        <f t="shared" si="19"/>
        <v>0</v>
      </c>
      <c r="G184" s="408">
        <f t="shared" si="16"/>
        <v>0</v>
      </c>
      <c r="H184" s="230">
        <v>462.1</v>
      </c>
      <c r="I184" s="279">
        <v>462.1</v>
      </c>
      <c r="J184" s="340">
        <f t="shared" si="17"/>
        <v>0</v>
      </c>
      <c r="K184" s="410">
        <f t="shared" si="18"/>
        <v>0</v>
      </c>
      <c r="L184" s="82"/>
    </row>
    <row r="185" spans="1:12" s="14" customFormat="1" ht="18" customHeight="1">
      <c r="A185" s="77" t="s">
        <v>129</v>
      </c>
      <c r="B185" s="81">
        <f t="shared" si="20"/>
        <v>152</v>
      </c>
      <c r="C185" s="112" t="s">
        <v>185</v>
      </c>
      <c r="D185" s="279">
        <v>263.7</v>
      </c>
      <c r="E185" s="279">
        <v>263.7</v>
      </c>
      <c r="F185" s="140">
        <f t="shared" si="19"/>
        <v>0</v>
      </c>
      <c r="G185" s="341">
        <f t="shared" si="16"/>
        <v>0</v>
      </c>
      <c r="H185" s="172">
        <v>1199.0999999999999</v>
      </c>
      <c r="I185" s="183">
        <v>1199.0999999999999</v>
      </c>
      <c r="J185" s="237">
        <f t="shared" si="17"/>
        <v>0</v>
      </c>
      <c r="K185" s="338">
        <f t="shared" si="18"/>
        <v>0</v>
      </c>
      <c r="L185" s="82"/>
    </row>
    <row r="186" spans="1:12" s="14" customFormat="1" ht="18" customHeight="1" thickBot="1">
      <c r="A186" s="85" t="s">
        <v>76</v>
      </c>
      <c r="B186" s="81">
        <f t="shared" si="20"/>
        <v>153</v>
      </c>
      <c r="C186" s="112" t="s">
        <v>186</v>
      </c>
      <c r="D186" s="183">
        <v>15293</v>
      </c>
      <c r="E186" s="183">
        <v>15357.9</v>
      </c>
      <c r="F186" s="140">
        <f t="shared" si="19"/>
        <v>64.899999999999636</v>
      </c>
      <c r="G186" s="341">
        <f t="shared" si="16"/>
        <v>0.42437716602366038</v>
      </c>
      <c r="H186" s="172">
        <v>49063.1</v>
      </c>
      <c r="I186" s="183">
        <v>48642.400000000001</v>
      </c>
      <c r="J186" s="237">
        <f t="shared" si="17"/>
        <v>-420.69999999999709</v>
      </c>
      <c r="K186" s="338">
        <f t="shared" si="18"/>
        <v>-0.85746722078302184</v>
      </c>
      <c r="L186" s="102"/>
    </row>
    <row r="187" spans="1:12" s="14" customFormat="1" ht="21" customHeight="1" thickBot="1">
      <c r="A187" s="85" t="s">
        <v>77</v>
      </c>
      <c r="B187" s="81">
        <f t="shared" si="20"/>
        <v>154</v>
      </c>
      <c r="C187" s="112" t="s">
        <v>187</v>
      </c>
      <c r="D187" s="183">
        <v>1769.4</v>
      </c>
      <c r="E187" s="183">
        <v>1769.4</v>
      </c>
      <c r="F187" s="140">
        <f t="shared" si="19"/>
        <v>0</v>
      </c>
      <c r="G187" s="341">
        <f t="shared" si="16"/>
        <v>0</v>
      </c>
      <c r="H187" s="172">
        <v>6101.5</v>
      </c>
      <c r="I187" s="183">
        <v>6101.5</v>
      </c>
      <c r="J187" s="237">
        <f t="shared" si="17"/>
        <v>0</v>
      </c>
      <c r="K187" s="338">
        <f t="shared" si="18"/>
        <v>0</v>
      </c>
      <c r="L187" s="88"/>
    </row>
    <row r="188" spans="1:12" s="14" customFormat="1" ht="18" customHeight="1">
      <c r="A188" s="85" t="s">
        <v>78</v>
      </c>
      <c r="B188" s="81">
        <f t="shared" si="20"/>
        <v>155</v>
      </c>
      <c r="C188" s="112" t="s">
        <v>188</v>
      </c>
      <c r="D188" s="183">
        <v>15872.9</v>
      </c>
      <c r="E188" s="183">
        <v>15872.9</v>
      </c>
      <c r="F188" s="140">
        <f t="shared" si="19"/>
        <v>0</v>
      </c>
      <c r="G188" s="341">
        <f t="shared" si="16"/>
        <v>0</v>
      </c>
      <c r="H188" s="172">
        <v>51387.9</v>
      </c>
      <c r="I188" s="183">
        <v>51387.9</v>
      </c>
      <c r="J188" s="237">
        <f t="shared" si="17"/>
        <v>0</v>
      </c>
      <c r="K188" s="338">
        <f t="shared" si="18"/>
        <v>0</v>
      </c>
      <c r="L188" s="80"/>
    </row>
    <row r="189" spans="1:12" s="14" customFormat="1" ht="18" customHeight="1">
      <c r="A189" s="85" t="s">
        <v>79</v>
      </c>
      <c r="B189" s="81">
        <f t="shared" si="20"/>
        <v>156</v>
      </c>
      <c r="C189" s="97" t="s">
        <v>189</v>
      </c>
      <c r="D189" s="183">
        <v>5203.1000000000004</v>
      </c>
      <c r="E189" s="183">
        <v>5203.1000000000004</v>
      </c>
      <c r="F189" s="140">
        <f t="shared" si="19"/>
        <v>0</v>
      </c>
      <c r="G189" s="341">
        <f t="shared" si="16"/>
        <v>0</v>
      </c>
      <c r="H189" s="172">
        <v>16308.8</v>
      </c>
      <c r="I189" s="183">
        <v>16308.8</v>
      </c>
      <c r="J189" s="237">
        <f t="shared" si="17"/>
        <v>0</v>
      </c>
      <c r="K189" s="338">
        <f t="shared" si="18"/>
        <v>0</v>
      </c>
      <c r="L189" s="80"/>
    </row>
    <row r="190" spans="1:12" s="14" customFormat="1" ht="18" customHeight="1" thickBot="1">
      <c r="A190" s="103" t="s">
        <v>80</v>
      </c>
      <c r="B190" s="94">
        <f t="shared" si="20"/>
        <v>157</v>
      </c>
      <c r="C190" s="131" t="s">
        <v>190</v>
      </c>
      <c r="D190" s="280">
        <v>4019</v>
      </c>
      <c r="E190" s="280">
        <v>4019</v>
      </c>
      <c r="F190" s="355">
        <f t="shared" si="19"/>
        <v>0</v>
      </c>
      <c r="G190" s="346">
        <f t="shared" si="16"/>
        <v>0</v>
      </c>
      <c r="H190" s="177">
        <v>13229.9</v>
      </c>
      <c r="I190" s="280">
        <v>13229.9</v>
      </c>
      <c r="J190" s="244">
        <f t="shared" si="17"/>
        <v>0</v>
      </c>
      <c r="K190" s="339">
        <f t="shared" si="18"/>
        <v>0</v>
      </c>
      <c r="L190" s="82"/>
    </row>
    <row r="191" spans="1:12" s="14" customFormat="1" ht="34.5" customHeight="1" thickBot="1">
      <c r="A191" s="51" t="s">
        <v>239</v>
      </c>
      <c r="B191" s="52">
        <f t="shared" si="20"/>
        <v>158</v>
      </c>
      <c r="C191" s="53">
        <v>8030</v>
      </c>
      <c r="D191" s="184">
        <f>D183/D175/3</f>
        <v>13.001834021091243</v>
      </c>
      <c r="E191" s="185">
        <f>E183/E175/3</f>
        <v>13.853797723577236</v>
      </c>
      <c r="F191" s="358">
        <f>E191-D191</f>
        <v>0.85196370248599251</v>
      </c>
      <c r="G191" s="303">
        <f t="shared" si="16"/>
        <v>6.5526425049262826</v>
      </c>
      <c r="H191" s="240">
        <f>H183/H175/6</f>
        <v>21.053400580773346</v>
      </c>
      <c r="I191" s="373">
        <f>I183/I175/6</f>
        <v>22.375365853658536</v>
      </c>
      <c r="J191" s="240">
        <f t="shared" si="17"/>
        <v>1.3219652728851905</v>
      </c>
      <c r="K191" s="362">
        <f t="shared" si="18"/>
        <v>6.2791056856271013</v>
      </c>
      <c r="L191" s="82"/>
    </row>
    <row r="192" spans="1:12" s="14" customFormat="1" ht="21" customHeight="1">
      <c r="A192" s="30" t="s">
        <v>18</v>
      </c>
      <c r="B192" s="38">
        <f t="shared" si="20"/>
        <v>159</v>
      </c>
      <c r="C192" s="44" t="s">
        <v>191</v>
      </c>
      <c r="D192" s="270">
        <f>D184/D176/3</f>
        <v>38.133333333333333</v>
      </c>
      <c r="E192" s="271">
        <f>E184/E176/3</f>
        <v>38.133333333333333</v>
      </c>
      <c r="F192" s="359">
        <f t="shared" si="19"/>
        <v>0</v>
      </c>
      <c r="G192" s="408">
        <f t="shared" si="16"/>
        <v>0</v>
      </c>
      <c r="H192" s="236">
        <f t="shared" ref="H192:I198" si="23">H184/H176/12</f>
        <v>38.508333333333333</v>
      </c>
      <c r="I192" s="374">
        <f t="shared" si="23"/>
        <v>38.508333333333333</v>
      </c>
      <c r="J192" s="236">
        <f t="shared" si="17"/>
        <v>0</v>
      </c>
      <c r="K192" s="412">
        <f t="shared" si="18"/>
        <v>0</v>
      </c>
      <c r="L192" s="16"/>
    </row>
    <row r="193" spans="1:12" s="14" customFormat="1" ht="21" customHeight="1">
      <c r="A193" s="30" t="s">
        <v>129</v>
      </c>
      <c r="B193" s="34">
        <f t="shared" si="20"/>
        <v>160</v>
      </c>
      <c r="C193" s="45" t="s">
        <v>192</v>
      </c>
      <c r="D193" s="272">
        <f t="shared" ref="D193:E198" si="24">D185/D177/3</f>
        <v>29.299999999999997</v>
      </c>
      <c r="E193" s="139">
        <f t="shared" si="24"/>
        <v>29.299999999999997</v>
      </c>
      <c r="F193" s="140">
        <f t="shared" si="19"/>
        <v>0</v>
      </c>
      <c r="G193" s="341">
        <f t="shared" si="16"/>
        <v>0</v>
      </c>
      <c r="H193" s="340">
        <f t="shared" si="23"/>
        <v>33.30833333333333</v>
      </c>
      <c r="I193" s="189">
        <f t="shared" si="23"/>
        <v>33.30833333333333</v>
      </c>
      <c r="J193" s="237">
        <f t="shared" si="17"/>
        <v>0</v>
      </c>
      <c r="K193" s="413">
        <f t="shared" si="18"/>
        <v>0</v>
      </c>
      <c r="L193" s="16"/>
    </row>
    <row r="194" spans="1:12" s="14" customFormat="1" ht="21" customHeight="1" thickBot="1">
      <c r="A194" s="35" t="s">
        <v>76</v>
      </c>
      <c r="B194" s="34">
        <f t="shared" si="20"/>
        <v>161</v>
      </c>
      <c r="C194" s="45" t="s">
        <v>193</v>
      </c>
      <c r="D194" s="272">
        <f t="shared" si="24"/>
        <v>16.754861681731033</v>
      </c>
      <c r="E194" s="139">
        <f>E186/E178/3</f>
        <v>17.994024604569422</v>
      </c>
      <c r="F194" s="140">
        <f t="shared" si="19"/>
        <v>1.2391629228383891</v>
      </c>
      <c r="G194" s="341">
        <f t="shared" si="16"/>
        <v>7.3958409587441309</v>
      </c>
      <c r="H194" s="340">
        <f t="shared" si="23"/>
        <v>13.438263489454945</v>
      </c>
      <c r="I194" s="189">
        <f t="shared" si="23"/>
        <v>14.247920328060927</v>
      </c>
      <c r="J194" s="237">
        <f t="shared" si="17"/>
        <v>0.80965683860598148</v>
      </c>
      <c r="K194" s="413">
        <f t="shared" si="18"/>
        <v>6.0250108895492502</v>
      </c>
      <c r="L194" s="17"/>
    </row>
    <row r="195" spans="1:12" s="14" customFormat="1" ht="21" customHeight="1" thickBot="1">
      <c r="A195" s="35" t="s">
        <v>77</v>
      </c>
      <c r="B195" s="34">
        <f t="shared" si="20"/>
        <v>162</v>
      </c>
      <c r="C195" s="45" t="s">
        <v>194</v>
      </c>
      <c r="D195" s="272">
        <f t="shared" si="24"/>
        <v>18.723809523809525</v>
      </c>
      <c r="E195" s="139">
        <f t="shared" si="24"/>
        <v>19.66</v>
      </c>
      <c r="F195" s="140">
        <f t="shared" si="19"/>
        <v>0.93619047619047535</v>
      </c>
      <c r="G195" s="341">
        <f t="shared" si="16"/>
        <v>5</v>
      </c>
      <c r="H195" s="340">
        <f t="shared" si="23"/>
        <v>16.141534391534393</v>
      </c>
      <c r="I195" s="189">
        <f t="shared" si="23"/>
        <v>16.948611111111109</v>
      </c>
      <c r="J195" s="237">
        <f t="shared" si="17"/>
        <v>0.80707671957671678</v>
      </c>
      <c r="K195" s="413">
        <f t="shared" si="18"/>
        <v>4.9999999999999858</v>
      </c>
      <c r="L195" s="19"/>
    </row>
    <row r="196" spans="1:12" s="14" customFormat="1" ht="21" customHeight="1">
      <c r="A196" s="35" t="s">
        <v>78</v>
      </c>
      <c r="B196" s="34">
        <f t="shared" si="20"/>
        <v>163</v>
      </c>
      <c r="C196" s="45" t="s">
        <v>195</v>
      </c>
      <c r="D196" s="272">
        <f t="shared" si="24"/>
        <v>12.92844634493993</v>
      </c>
      <c r="E196" s="139">
        <f t="shared" si="24"/>
        <v>13.428849407783417</v>
      </c>
      <c r="F196" s="140">
        <f t="shared" si="19"/>
        <v>0.50040306284348723</v>
      </c>
      <c r="G196" s="341">
        <f t="shared" si="16"/>
        <v>3.8705583756345305</v>
      </c>
      <c r="H196" s="340">
        <f t="shared" si="23"/>
        <v>10.463836285888821</v>
      </c>
      <c r="I196" s="189">
        <f t="shared" si="23"/>
        <v>10.868845177664975</v>
      </c>
      <c r="J196" s="237">
        <f t="shared" si="17"/>
        <v>0.40500889177615385</v>
      </c>
      <c r="K196" s="413">
        <f t="shared" si="18"/>
        <v>3.8705583756345305</v>
      </c>
      <c r="L196" s="15"/>
    </row>
    <row r="197" spans="1:12" s="14" customFormat="1" ht="21" customHeight="1">
      <c r="A197" s="35" t="s">
        <v>79</v>
      </c>
      <c r="B197" s="34">
        <f t="shared" si="20"/>
        <v>164</v>
      </c>
      <c r="C197" s="46" t="s">
        <v>196</v>
      </c>
      <c r="D197" s="272">
        <f t="shared" si="24"/>
        <v>8.3483353389490578</v>
      </c>
      <c r="E197" s="139">
        <f>E189/E181/3</f>
        <v>8.9747304872790004</v>
      </c>
      <c r="F197" s="140">
        <f t="shared" si="19"/>
        <v>0.62639514832994259</v>
      </c>
      <c r="G197" s="341">
        <f t="shared" si="16"/>
        <v>7.5032341526520128</v>
      </c>
      <c r="H197" s="340">
        <f t="shared" si="23"/>
        <v>6.5418371440032095</v>
      </c>
      <c r="I197" s="189">
        <f t="shared" si="23"/>
        <v>7.0326865028029317</v>
      </c>
      <c r="J197" s="237">
        <f t="shared" si="17"/>
        <v>0.49084935879972225</v>
      </c>
      <c r="K197" s="413">
        <f t="shared" si="18"/>
        <v>7.5032341526519986</v>
      </c>
      <c r="L197" s="16"/>
    </row>
    <row r="198" spans="1:12" s="14" customFormat="1" ht="21" customHeight="1" thickBot="1">
      <c r="A198" s="37" t="s">
        <v>80</v>
      </c>
      <c r="B198" s="242">
        <f t="shared" si="20"/>
        <v>165</v>
      </c>
      <c r="C198" s="46" t="s">
        <v>197</v>
      </c>
      <c r="D198" s="273">
        <f t="shared" si="24"/>
        <v>10.016199376947041</v>
      </c>
      <c r="E198" s="274">
        <f t="shared" si="24"/>
        <v>11.234102026554858</v>
      </c>
      <c r="F198" s="360">
        <f t="shared" si="19"/>
        <v>1.2179026496078169</v>
      </c>
      <c r="G198" s="409">
        <f t="shared" si="16"/>
        <v>12.159329140461224</v>
      </c>
      <c r="H198" s="241">
        <f t="shared" si="23"/>
        <v>8.2429283489096576</v>
      </c>
      <c r="I198" s="375">
        <f t="shared" si="23"/>
        <v>9.2452131376659672</v>
      </c>
      <c r="J198" s="238">
        <f t="shared" si="17"/>
        <v>1.0022847887563096</v>
      </c>
      <c r="K198" s="414">
        <f t="shared" si="18"/>
        <v>12.15932914046121</v>
      </c>
      <c r="L198" s="16"/>
    </row>
    <row r="199" spans="1:12" ht="30.75" thickBot="1">
      <c r="A199" s="39" t="s">
        <v>82</v>
      </c>
      <c r="B199" s="33">
        <f t="shared" si="20"/>
        <v>166</v>
      </c>
      <c r="C199" s="47">
        <v>8040</v>
      </c>
      <c r="D199" s="268"/>
      <c r="E199" s="268"/>
      <c r="F199" s="245"/>
      <c r="G199" s="323"/>
      <c r="H199" s="245"/>
      <c r="I199" s="376"/>
      <c r="J199" s="245"/>
      <c r="K199" s="269"/>
    </row>
    <row r="200" spans="1:12" s="14" customFormat="1" ht="20.25" customHeight="1">
      <c r="A200" s="30" t="s">
        <v>18</v>
      </c>
      <c r="B200" s="38">
        <f t="shared" si="20"/>
        <v>167</v>
      </c>
      <c r="C200" s="243" t="s">
        <v>198</v>
      </c>
      <c r="D200" s="165"/>
      <c r="E200" s="166"/>
      <c r="F200" s="166"/>
      <c r="G200" s="408"/>
      <c r="H200" s="368"/>
      <c r="I200" s="194"/>
      <c r="J200" s="166"/>
      <c r="K200" s="248"/>
      <c r="L200" s="24"/>
    </row>
    <row r="201" spans="1:12" ht="20.25" customHeight="1">
      <c r="A201" s="35" t="s">
        <v>129</v>
      </c>
      <c r="B201" s="34">
        <f t="shared" si="20"/>
        <v>168</v>
      </c>
      <c r="C201" s="48" t="s">
        <v>199</v>
      </c>
      <c r="D201" s="167"/>
      <c r="E201" s="167"/>
      <c r="F201" s="246"/>
      <c r="G201" s="341"/>
      <c r="H201" s="246"/>
      <c r="I201" s="195"/>
      <c r="J201" s="246"/>
      <c r="K201" s="249"/>
    </row>
    <row r="202" spans="1:12" ht="20.25" customHeight="1">
      <c r="A202" s="35" t="s">
        <v>76</v>
      </c>
      <c r="B202" s="34">
        <f t="shared" si="20"/>
        <v>169</v>
      </c>
      <c r="C202" s="48" t="s">
        <v>200</v>
      </c>
      <c r="D202" s="167"/>
      <c r="E202" s="167"/>
      <c r="F202" s="246"/>
      <c r="G202" s="341"/>
      <c r="H202" s="246"/>
      <c r="I202" s="195"/>
      <c r="J202" s="246"/>
      <c r="K202" s="249"/>
    </row>
    <row r="203" spans="1:12" ht="20.25" customHeight="1">
      <c r="A203" s="35" t="s">
        <v>77</v>
      </c>
      <c r="B203" s="34">
        <f t="shared" si="20"/>
        <v>170</v>
      </c>
      <c r="C203" s="48" t="s">
        <v>201</v>
      </c>
      <c r="D203" s="167"/>
      <c r="E203" s="167"/>
      <c r="F203" s="246"/>
      <c r="G203" s="341"/>
      <c r="H203" s="246"/>
      <c r="I203" s="195"/>
      <c r="J203" s="246"/>
      <c r="K203" s="249"/>
    </row>
    <row r="204" spans="1:12" ht="20.25" customHeight="1">
      <c r="A204" s="35" t="s">
        <v>78</v>
      </c>
      <c r="B204" s="34">
        <f t="shared" si="20"/>
        <v>171</v>
      </c>
      <c r="C204" s="48" t="s">
        <v>202</v>
      </c>
      <c r="D204" s="167"/>
      <c r="E204" s="167"/>
      <c r="F204" s="246"/>
      <c r="G204" s="341"/>
      <c r="H204" s="246"/>
      <c r="I204" s="195"/>
      <c r="J204" s="246"/>
      <c r="K204" s="249"/>
    </row>
    <row r="205" spans="1:12" ht="20.25" customHeight="1">
      <c r="A205" s="35" t="s">
        <v>79</v>
      </c>
      <c r="B205" s="34">
        <f t="shared" si="20"/>
        <v>172</v>
      </c>
      <c r="C205" s="49" t="s">
        <v>203</v>
      </c>
      <c r="D205" s="167"/>
      <c r="E205" s="167"/>
      <c r="F205" s="246"/>
      <c r="G205" s="341"/>
      <c r="H205" s="246"/>
      <c r="I205" s="195"/>
      <c r="J205" s="246"/>
      <c r="K205" s="249"/>
    </row>
    <row r="206" spans="1:12" ht="20.25" customHeight="1" thickBot="1">
      <c r="A206" s="40" t="s">
        <v>80</v>
      </c>
      <c r="B206" s="36">
        <f t="shared" si="20"/>
        <v>173</v>
      </c>
      <c r="C206" s="50" t="s">
        <v>204</v>
      </c>
      <c r="D206" s="168"/>
      <c r="E206" s="168"/>
      <c r="F206" s="247"/>
      <c r="G206" s="409"/>
      <c r="H206" s="247"/>
      <c r="I206" s="196"/>
      <c r="J206" s="247"/>
      <c r="K206" s="250"/>
    </row>
    <row r="207" spans="1:12">
      <c r="A207" s="25"/>
      <c r="B207" s="26"/>
      <c r="C207" s="26"/>
      <c r="D207" s="41"/>
      <c r="E207" s="41"/>
      <c r="F207" s="42"/>
      <c r="G207" s="42"/>
      <c r="H207" s="42"/>
      <c r="I207" s="42"/>
      <c r="J207" s="42"/>
      <c r="K207" s="42"/>
    </row>
    <row r="208" spans="1:12" s="14" customFormat="1" ht="38.25" customHeight="1">
      <c r="A208" s="20" t="s">
        <v>290</v>
      </c>
      <c r="B208" s="21"/>
      <c r="C208" s="22"/>
      <c r="D208" s="429"/>
      <c r="E208" s="429"/>
      <c r="F208" s="429"/>
      <c r="G208" s="23"/>
      <c r="H208" s="430" t="s">
        <v>292</v>
      </c>
      <c r="I208" s="430"/>
      <c r="J208" s="430"/>
      <c r="K208" s="24"/>
    </row>
    <row r="209" spans="1:3">
      <c r="A209" s="25"/>
      <c r="B209" s="26"/>
      <c r="C209" s="26"/>
    </row>
    <row r="210" spans="1:3">
      <c r="A210" s="25"/>
      <c r="B210" s="26"/>
      <c r="C210" s="26"/>
    </row>
    <row r="211" spans="1:3">
      <c r="A211" s="25"/>
      <c r="B211" s="26"/>
      <c r="C211" s="26"/>
    </row>
    <row r="212" spans="1:3">
      <c r="A212" s="25"/>
      <c r="B212" s="26"/>
      <c r="C212" s="26"/>
    </row>
    <row r="213" spans="1:3">
      <c r="A213" s="25"/>
      <c r="B213" s="26"/>
      <c r="C213" s="26"/>
    </row>
    <row r="214" spans="1:3">
      <c r="A214" s="25"/>
      <c r="B214" s="26"/>
      <c r="C214" s="26"/>
    </row>
    <row r="215" spans="1:3">
      <c r="A215" s="25"/>
      <c r="B215" s="26"/>
      <c r="C215" s="26"/>
    </row>
    <row r="216" spans="1:3">
      <c r="A216" s="25"/>
      <c r="B216" s="26"/>
      <c r="C216" s="26"/>
    </row>
    <row r="217" spans="1:3">
      <c r="A217" s="25"/>
      <c r="B217" s="26"/>
      <c r="C217" s="26"/>
    </row>
    <row r="218" spans="1:3">
      <c r="A218" s="25"/>
      <c r="B218" s="26"/>
      <c r="C218" s="26"/>
    </row>
    <row r="219" spans="1:3">
      <c r="A219" s="25"/>
      <c r="B219" s="26"/>
      <c r="C219" s="26"/>
    </row>
    <row r="220" spans="1:3">
      <c r="A220" s="25"/>
      <c r="B220" s="26"/>
      <c r="C220" s="26"/>
    </row>
    <row r="221" spans="1:3">
      <c r="A221" s="25"/>
      <c r="B221" s="26"/>
      <c r="C221" s="26"/>
    </row>
    <row r="222" spans="1:3">
      <c r="A222" s="25"/>
      <c r="B222" s="26"/>
      <c r="C222" s="26"/>
    </row>
    <row r="223" spans="1:3">
      <c r="A223" s="25"/>
      <c r="B223" s="26"/>
      <c r="C223" s="26"/>
    </row>
    <row r="224" spans="1:3">
      <c r="A224" s="25"/>
      <c r="B224" s="26"/>
      <c r="C224" s="26"/>
    </row>
    <row r="225" spans="1:3">
      <c r="A225" s="25"/>
      <c r="B225" s="26"/>
      <c r="C225" s="26"/>
    </row>
    <row r="226" spans="1:3">
      <c r="A226" s="25"/>
      <c r="B226" s="26"/>
      <c r="C226" s="26"/>
    </row>
    <row r="227" spans="1:3">
      <c r="A227" s="25"/>
      <c r="B227" s="26"/>
      <c r="C227" s="26"/>
    </row>
    <row r="228" spans="1:3">
      <c r="A228" s="25"/>
      <c r="B228" s="26"/>
      <c r="C228" s="26"/>
    </row>
    <row r="229" spans="1:3">
      <c r="A229" s="25"/>
      <c r="B229" s="26"/>
      <c r="C229" s="26"/>
    </row>
    <row r="230" spans="1:3">
      <c r="A230" s="25"/>
      <c r="B230" s="26"/>
      <c r="C230" s="26"/>
    </row>
    <row r="231" spans="1:3">
      <c r="A231" s="25"/>
      <c r="B231" s="26"/>
      <c r="C231" s="26"/>
    </row>
    <row r="232" spans="1:3">
      <c r="A232" s="25"/>
      <c r="B232" s="26"/>
      <c r="C232" s="26"/>
    </row>
    <row r="233" spans="1:3">
      <c r="A233" s="25"/>
      <c r="B233" s="26"/>
      <c r="C233" s="26"/>
    </row>
    <row r="234" spans="1:3">
      <c r="A234" s="9"/>
      <c r="B234" s="26"/>
      <c r="C234" s="26"/>
    </row>
    <row r="235" spans="1:3">
      <c r="A235" s="9"/>
      <c r="B235" s="26"/>
      <c r="C235" s="26"/>
    </row>
    <row r="236" spans="1:3">
      <c r="A236" s="9"/>
      <c r="B236" s="26"/>
      <c r="C236" s="26"/>
    </row>
    <row r="237" spans="1:3">
      <c r="A237" s="9"/>
      <c r="B237" s="26"/>
      <c r="C237" s="26"/>
    </row>
    <row r="238" spans="1:3">
      <c r="A238" s="9"/>
      <c r="B238" s="26"/>
      <c r="C238" s="26"/>
    </row>
    <row r="239" spans="1:3">
      <c r="A239" s="9"/>
      <c r="B239" s="26"/>
      <c r="C239" s="26"/>
    </row>
    <row r="240" spans="1:3">
      <c r="A240" s="9"/>
      <c r="B240" s="26"/>
      <c r="C240" s="26"/>
    </row>
    <row r="241" spans="1:3">
      <c r="A241" s="9"/>
      <c r="B241" s="26"/>
      <c r="C241" s="26"/>
    </row>
    <row r="242" spans="1:3">
      <c r="A242" s="9"/>
      <c r="B242" s="26"/>
      <c r="C242" s="26"/>
    </row>
    <row r="243" spans="1:3">
      <c r="A243" s="9"/>
      <c r="B243" s="26"/>
      <c r="C243" s="26"/>
    </row>
    <row r="244" spans="1:3">
      <c r="A244" s="9"/>
      <c r="B244" s="26"/>
      <c r="C244" s="26"/>
    </row>
    <row r="245" spans="1:3">
      <c r="A245" s="9"/>
      <c r="B245" s="26"/>
      <c r="C245" s="26"/>
    </row>
    <row r="246" spans="1:3">
      <c r="A246" s="9"/>
      <c r="B246" s="26"/>
      <c r="C246" s="26"/>
    </row>
    <row r="247" spans="1:3">
      <c r="A247" s="9"/>
      <c r="B247" s="26"/>
      <c r="C247" s="26"/>
    </row>
    <row r="248" spans="1:3">
      <c r="A248" s="9"/>
      <c r="B248" s="26"/>
      <c r="C248" s="26"/>
    </row>
    <row r="249" spans="1:3">
      <c r="A249" s="9"/>
      <c r="B249" s="26"/>
      <c r="C249" s="26"/>
    </row>
    <row r="250" spans="1:3">
      <c r="A250" s="9"/>
      <c r="B250" s="26"/>
      <c r="C250" s="26"/>
    </row>
    <row r="251" spans="1:3">
      <c r="A251" s="9"/>
      <c r="B251" s="26"/>
      <c r="C251" s="26"/>
    </row>
    <row r="252" spans="1:3">
      <c r="A252" s="9"/>
      <c r="B252" s="26"/>
      <c r="C252" s="26"/>
    </row>
    <row r="253" spans="1:3">
      <c r="A253" s="9"/>
      <c r="B253" s="26"/>
      <c r="C253" s="26"/>
    </row>
    <row r="254" spans="1:3">
      <c r="A254" s="9"/>
      <c r="B254" s="26"/>
      <c r="C254" s="26"/>
    </row>
    <row r="255" spans="1:3">
      <c r="A255" s="9"/>
      <c r="B255" s="26"/>
      <c r="C255" s="26"/>
    </row>
    <row r="256" spans="1:3">
      <c r="A256" s="9"/>
      <c r="B256" s="26"/>
      <c r="C256" s="26"/>
    </row>
    <row r="257" spans="1:3">
      <c r="A257" s="9"/>
      <c r="B257" s="26"/>
      <c r="C257" s="26"/>
    </row>
    <row r="258" spans="1:3">
      <c r="A258" s="9"/>
      <c r="B258" s="26"/>
      <c r="C258" s="26"/>
    </row>
    <row r="259" spans="1:3">
      <c r="A259" s="9"/>
      <c r="B259" s="26"/>
      <c r="C259" s="26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43"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B26:H26"/>
    <mergeCell ref="B27:H27"/>
    <mergeCell ref="I22:J22"/>
    <mergeCell ref="I23:J23"/>
    <mergeCell ref="D30:E30"/>
    <mergeCell ref="G1:K1"/>
    <mergeCell ref="I8:J8"/>
    <mergeCell ref="I11:J11"/>
    <mergeCell ref="I9:J9"/>
    <mergeCell ref="I10:J10"/>
    <mergeCell ref="J5:K5"/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B15:H15"/>
    <mergeCell ref="B16:H16"/>
    <mergeCell ref="B17:H17"/>
    <mergeCell ref="B18:H18"/>
    <mergeCell ref="B19:H19"/>
    <mergeCell ref="B20:H20"/>
    <mergeCell ref="B21:H21"/>
    <mergeCell ref="B23:H23"/>
    <mergeCell ref="B24:H24"/>
    <mergeCell ref="B25:H25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Admin</cp:lastModifiedBy>
  <cp:lastPrinted>2025-02-04T13:59:02Z</cp:lastPrinted>
  <dcterms:created xsi:type="dcterms:W3CDTF">2003-03-13T16:00:22Z</dcterms:created>
  <dcterms:modified xsi:type="dcterms:W3CDTF">2025-02-20T11:21:34Z</dcterms:modified>
</cp:coreProperties>
</file>