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3\"/>
    </mc:Choice>
  </mc:AlternateContent>
  <bookViews>
    <workbookView xWindow="0" yWindow="0" windowWidth="20490" windowHeight="9045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звіт'!$32:$34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звіт'!$A$1:$K$209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F110" i="20" l="1"/>
  <c r="F111" i="20"/>
  <c r="F107" i="20"/>
  <c r="F53" i="20"/>
  <c r="J53" i="20"/>
  <c r="F48" i="20"/>
  <c r="F47" i="20"/>
  <c r="J152" i="20"/>
  <c r="J186" i="20"/>
  <c r="J187" i="20"/>
  <c r="J188" i="20"/>
  <c r="J189" i="20"/>
  <c r="J191" i="20"/>
  <c r="J185" i="20"/>
  <c r="J177" i="20"/>
  <c r="J178" i="20"/>
  <c r="J179" i="20"/>
  <c r="J180" i="20"/>
  <c r="J181" i="20"/>
  <c r="J183" i="20"/>
  <c r="J171" i="20"/>
  <c r="J173" i="20"/>
  <c r="J174" i="20"/>
  <c r="J170" i="20"/>
  <c r="J132" i="20"/>
  <c r="J137" i="20"/>
  <c r="J121" i="20"/>
  <c r="J122" i="20"/>
  <c r="J123" i="20"/>
  <c r="J125" i="20"/>
  <c r="J118" i="20"/>
  <c r="J110" i="20"/>
  <c r="J111" i="20"/>
  <c r="J107" i="20"/>
  <c r="J103" i="20"/>
  <c r="J98" i="20"/>
  <c r="J99" i="20"/>
  <c r="J100" i="20"/>
  <c r="J101" i="20"/>
  <c r="J72" i="20"/>
  <c r="J71" i="20"/>
  <c r="J38" i="20"/>
  <c r="J40" i="20"/>
  <c r="J42" i="20"/>
  <c r="J43" i="20"/>
  <c r="J47" i="20"/>
  <c r="J48" i="20"/>
  <c r="F177" i="20"/>
  <c r="F178" i="20"/>
  <c r="F179" i="20"/>
  <c r="F180" i="20"/>
  <c r="F181" i="20"/>
  <c r="F183" i="20"/>
  <c r="F185" i="20"/>
  <c r="F186" i="20"/>
  <c r="F187" i="20"/>
  <c r="F188" i="20"/>
  <c r="F189" i="20"/>
  <c r="F191" i="20"/>
  <c r="F174" i="20"/>
  <c r="F132" i="20"/>
  <c r="F136" i="20"/>
  <c r="F137" i="20"/>
  <c r="F121" i="20"/>
  <c r="F122" i="20"/>
  <c r="F123" i="20"/>
  <c r="F125" i="20"/>
  <c r="F118" i="20"/>
  <c r="F103" i="20"/>
  <c r="F99" i="20"/>
  <c r="F100" i="20"/>
  <c r="F101" i="20"/>
  <c r="F98" i="20"/>
  <c r="F72" i="20"/>
  <c r="F71" i="20"/>
  <c r="F40" i="20"/>
  <c r="F42" i="20"/>
  <c r="F43" i="20"/>
  <c r="I194" i="20" l="1"/>
  <c r="J194" i="20" s="1"/>
  <c r="I195" i="20"/>
  <c r="I196" i="20"/>
  <c r="J196" i="20" s="1"/>
  <c r="I197" i="20"/>
  <c r="I199" i="20"/>
  <c r="J199" i="20" s="1"/>
  <c r="H194" i="20"/>
  <c r="H195" i="20"/>
  <c r="H196" i="20"/>
  <c r="H197" i="20"/>
  <c r="H199" i="20"/>
  <c r="I193" i="20"/>
  <c r="J193" i="20" s="1"/>
  <c r="H193" i="20"/>
  <c r="J197" i="20" l="1"/>
  <c r="J195" i="20"/>
  <c r="I172" i="20"/>
  <c r="H172" i="20"/>
  <c r="E172" i="20"/>
  <c r="D172" i="20"/>
  <c r="I136" i="20"/>
  <c r="H136" i="20"/>
  <c r="E44" i="20"/>
  <c r="J136" i="20" l="1"/>
  <c r="J172" i="20"/>
  <c r="K177" i="20"/>
  <c r="K178" i="20"/>
  <c r="K180" i="20"/>
  <c r="I44" i="20" l="1"/>
  <c r="H176" i="20"/>
  <c r="I176" i="20"/>
  <c r="H44" i="20"/>
  <c r="E184" i="20"/>
  <c r="D184" i="20"/>
  <c r="D44" i="20"/>
  <c r="F44" i="20" s="1"/>
  <c r="F184" i="20" l="1"/>
  <c r="J176" i="20"/>
  <c r="J44" i="20"/>
  <c r="K53" i="20"/>
  <c r="G53" i="20"/>
  <c r="K38" i="20"/>
  <c r="I70" i="20" l="1"/>
  <c r="H70" i="20"/>
  <c r="J70" i="20" l="1"/>
  <c r="E176" i="20"/>
  <c r="D193" i="20" l="1"/>
  <c r="E192" i="20" l="1"/>
  <c r="K132" i="20" l="1"/>
  <c r="I184" i="20"/>
  <c r="I192" i="20" s="1"/>
  <c r="H184" i="20"/>
  <c r="H192" i="20" s="1"/>
  <c r="J192" i="20" l="1"/>
  <c r="D194" i="20"/>
  <c r="D195" i="20"/>
  <c r="D196" i="20"/>
  <c r="D197" i="20"/>
  <c r="D199" i="20"/>
  <c r="D176" i="20"/>
  <c r="D192" i="20" l="1"/>
  <c r="F192" i="20" s="1"/>
  <c r="F176" i="20"/>
  <c r="J184" i="20"/>
  <c r="K184" i="20" s="1"/>
  <c r="K185" i="20"/>
  <c r="K186" i="20"/>
  <c r="K187" i="20"/>
  <c r="K188" i="20"/>
  <c r="K189" i="20"/>
  <c r="K191" i="20"/>
  <c r="G103" i="20"/>
  <c r="G101" i="20"/>
  <c r="G100" i="20"/>
  <c r="G99" i="20"/>
  <c r="G98" i="20"/>
  <c r="J165" i="20" l="1"/>
  <c r="J168" i="20"/>
  <c r="J169" i="20"/>
  <c r="K181" i="20"/>
  <c r="F165" i="20"/>
  <c r="F168" i="20"/>
  <c r="F169" i="20"/>
  <c r="F170" i="20"/>
  <c r="F171" i="20"/>
  <c r="F172" i="20"/>
  <c r="K179" i="20" l="1"/>
  <c r="I39" i="20"/>
  <c r="J39" i="20" s="1"/>
  <c r="H39" i="20"/>
  <c r="E39" i="20"/>
  <c r="D39" i="20"/>
  <c r="E70" i="20"/>
  <c r="F70" i="20" s="1"/>
  <c r="D70" i="20"/>
  <c r="I97" i="20"/>
  <c r="J97" i="20" s="1"/>
  <c r="H97" i="20"/>
  <c r="E97" i="20"/>
  <c r="D97" i="20"/>
  <c r="D131" i="20" s="1"/>
  <c r="I109" i="20"/>
  <c r="J109" i="20" s="1"/>
  <c r="H109" i="20"/>
  <c r="E109" i="20"/>
  <c r="F109" i="20" s="1"/>
  <c r="D109" i="20"/>
  <c r="I120" i="20"/>
  <c r="J120" i="20" s="1"/>
  <c r="H120" i="20"/>
  <c r="E120" i="20"/>
  <c r="F120" i="20" s="1"/>
  <c r="D120" i="20"/>
  <c r="F39" i="20" l="1"/>
  <c r="E36" i="20"/>
  <c r="E131" i="20"/>
  <c r="F131" i="20" s="1"/>
  <c r="F97" i="20"/>
  <c r="G97" i="20" s="1"/>
  <c r="I108" i="20"/>
  <c r="H108" i="20"/>
  <c r="E108" i="20"/>
  <c r="I36" i="20"/>
  <c r="E133" i="20"/>
  <c r="H36" i="20"/>
  <c r="H133" i="20"/>
  <c r="D108" i="20"/>
  <c r="D36" i="20"/>
  <c r="D133" i="20" s="1"/>
  <c r="D54" i="20"/>
  <c r="F133" i="20" l="1"/>
  <c r="E54" i="20"/>
  <c r="F108" i="20"/>
  <c r="I54" i="20"/>
  <c r="J108" i="20"/>
  <c r="J36" i="20"/>
  <c r="D134" i="20"/>
  <c r="I133" i="20"/>
  <c r="J133" i="20" s="1"/>
  <c r="I131" i="20"/>
  <c r="J131" i="20" s="1"/>
  <c r="H54" i="20"/>
  <c r="H131" i="20" s="1"/>
  <c r="E193" i="20"/>
  <c r="F193" i="20" s="1"/>
  <c r="E194" i="20"/>
  <c r="F194" i="20" s="1"/>
  <c r="E195" i="20"/>
  <c r="F195" i="20" s="1"/>
  <c r="E196" i="20"/>
  <c r="F196" i="20" s="1"/>
  <c r="E197" i="20"/>
  <c r="F197" i="20" s="1"/>
  <c r="E199" i="20"/>
  <c r="F199" i="20" s="1"/>
  <c r="K195" i="20"/>
  <c r="K197" i="20"/>
  <c r="I134" i="20" l="1"/>
  <c r="J54" i="20"/>
  <c r="E134" i="20"/>
  <c r="F54" i="20"/>
  <c r="D135" i="20"/>
  <c r="I135" i="20"/>
  <c r="J135" i="20" s="1"/>
  <c r="H134" i="20"/>
  <c r="H135" i="20" s="1"/>
  <c r="K171" i="20"/>
  <c r="K170" i="20"/>
  <c r="F134" i="20" l="1"/>
  <c r="E135" i="20"/>
  <c r="F135" i="20" s="1"/>
  <c r="J134" i="20"/>
  <c r="K165" i="20"/>
  <c r="K168" i="20"/>
  <c r="K183" i="20"/>
  <c r="K176" i="20" s="1"/>
  <c r="K192" i="20"/>
  <c r="K193" i="20"/>
  <c r="K194" i="20"/>
  <c r="K196" i="20"/>
  <c r="K199" i="20"/>
  <c r="G177" i="20" l="1"/>
  <c r="G165" i="20"/>
  <c r="G168" i="20"/>
  <c r="G170" i="20"/>
  <c r="G171" i="20"/>
  <c r="G178" i="20"/>
  <c r="G179" i="20"/>
  <c r="G180" i="20"/>
  <c r="G181" i="20"/>
  <c r="G183" i="20"/>
  <c r="G184" i="20"/>
  <c r="G185" i="20"/>
  <c r="G186" i="20"/>
  <c r="G187" i="20"/>
  <c r="G188" i="20"/>
  <c r="G189" i="20"/>
  <c r="G191" i="20"/>
  <c r="G176" i="20" l="1"/>
  <c r="G193" i="20"/>
  <c r="G194" i="20"/>
  <c r="G195" i="20"/>
  <c r="G196" i="20"/>
  <c r="G197" i="20"/>
  <c r="G199" i="20"/>
  <c r="G192" i="20"/>
  <c r="G172" i="20"/>
  <c r="K131" i="20"/>
  <c r="G110" i="20"/>
  <c r="G111" i="20"/>
  <c r="G118" i="20"/>
  <c r="G121" i="20"/>
  <c r="G122" i="20"/>
  <c r="G123" i="20"/>
  <c r="G125" i="20"/>
  <c r="G136" i="20"/>
  <c r="G137" i="20"/>
  <c r="K172" i="20" l="1"/>
  <c r="G109" i="20"/>
  <c r="G120" i="20" l="1"/>
  <c r="K101" i="20"/>
  <c r="G40" i="20"/>
  <c r="G42" i="20"/>
  <c r="G43" i="20"/>
  <c r="G44" i="20"/>
  <c r="G48" i="20"/>
  <c r="K39" i="20"/>
  <c r="K40" i="20"/>
  <c r="K42" i="20"/>
  <c r="K43" i="20"/>
  <c r="K44" i="20"/>
  <c r="K48" i="20"/>
  <c r="K97" i="20"/>
  <c r="K98" i="20"/>
  <c r="K99" i="20"/>
  <c r="K100" i="20"/>
  <c r="K103" i="20"/>
  <c r="K107" i="20"/>
  <c r="K110" i="20"/>
  <c r="K111" i="20"/>
  <c r="K118" i="20"/>
  <c r="K120" i="20"/>
  <c r="K121" i="20"/>
  <c r="K122" i="20"/>
  <c r="K123" i="20"/>
  <c r="K125" i="20"/>
  <c r="K136" i="20"/>
  <c r="K137" i="20"/>
  <c r="K133" i="20" l="1"/>
  <c r="G133" i="20"/>
  <c r="G108" i="20"/>
  <c r="F36" i="20"/>
  <c r="G36" i="20" s="1"/>
  <c r="G39" i="20"/>
  <c r="K109" i="20"/>
  <c r="B71" i="20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207" i="20" s="1"/>
  <c r="B55" i="20"/>
  <c r="B56" i="20" s="1"/>
  <c r="B57" i="20" s="1"/>
  <c r="B58" i="20" s="1"/>
  <c r="B59" i="20" s="1"/>
  <c r="B60" i="20" s="1"/>
  <c r="B61" i="20" s="1"/>
  <c r="B62" i="20" s="1"/>
  <c r="B63" i="20" s="1"/>
  <c r="B64" i="20" s="1"/>
  <c r="B65" i="20" s="1"/>
  <c r="B36" i="20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G54" i="20" l="1"/>
  <c r="K54" i="20"/>
  <c r="K108" i="20"/>
  <c r="L131" i="20"/>
  <c r="K36" i="20"/>
  <c r="G134" i="20" l="1"/>
  <c r="K134" i="20" l="1"/>
</calcChain>
</file>

<file path=xl/sharedStrings.xml><?xml version="1.0" encoding="utf-8"?>
<sst xmlns="http://schemas.openxmlformats.org/spreadsheetml/2006/main" count="364" uniqueCount="299">
  <si>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</si>
  <si>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</si>
  <si>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</si>
  <si>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</si>
  <si>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</si>
  <si>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</si>
  <si>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</si>
  <si>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</si>
  <si>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</si>
  <si>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</si>
  <si>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 xml:space="preserve">         (ініціали, прізвище)    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</si>
  <si>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</si>
  <si>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</si>
  <si>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</si>
  <si>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</si>
  <si>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</si>
  <si>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</si>
  <si>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</si>
  <si>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</si>
  <si>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</si>
  <si>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</si>
  <si>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</si>
  <si>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</si>
  <si>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</si>
  <si>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зробити позначку "Х"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</si>
  <si>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</si>
  <si>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</si>
  <si>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</si>
  <si>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</si>
  <si>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</si>
  <si>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</si>
  <si>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</si>
  <si>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</si>
  <si>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</si>
  <si>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</si>
  <si>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</si>
  <si>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</si>
  <si>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</si>
  <si>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</si>
  <si>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</si>
  <si>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</si>
  <si>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</si>
  <si>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</si>
  <si>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</si>
  <si>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</si>
  <si>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</si>
  <si>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</si>
  <si>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</si>
  <si>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</si>
  <si>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</si>
  <si>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</si>
  <si>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</si>
  <si>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</si>
  <si>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</si>
  <si>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</si>
  <si>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</si>
  <si>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</si>
  <si>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</si>
  <si>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</si>
  <si>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</si>
  <si>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</si>
  <si>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</si>
  <si>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</si>
  <si>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</si>
  <si>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</si>
  <si>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</si>
  <si>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</si>
  <si>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</si>
  <si>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</si>
  <si>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</si>
  <si>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</si>
  <si>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</si>
  <si>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</si>
  <si>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</si>
  <si>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</si>
  <si>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</si>
  <si>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</si>
  <si>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</si>
  <si>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</si>
  <si>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</si>
  <si>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</si>
  <si>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</si>
  <si>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</si>
  <si>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</si>
  <si>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</si>
  <si>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 xml:space="preserve">Керівник закладу 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</si>
  <si>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</si>
  <si>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</si>
  <si>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</si>
  <si>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</si>
  <si>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</si>
  <si>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</si>
  <si>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</si>
  <si>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</si>
  <si>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</si>
  <si>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</si>
  <si>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</si>
  <si>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</si>
  <si>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</si>
  <si>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</si>
  <si>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</si>
  <si>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</si>
  <si>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</si>
  <si>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</si>
  <si>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</si>
  <si>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</si>
  <si>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</si>
  <si>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</si>
  <si>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</si>
  <si>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</si>
  <si>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</si>
  <si>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</si>
  <si>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</si>
  <si>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</si>
  <si>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</si>
  <si>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</si>
  <si>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</si>
  <si>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</si>
  <si>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</si>
  <si>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</si>
  <si>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</si>
  <si>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</si>
  <si>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</si>
  <si>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</si>
  <si>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</si>
  <si>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</si>
  <si>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</si>
  <si>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</si>
  <si>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</si>
  <si>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</si>
  <si>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</si>
  <si>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</si>
  <si>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</si>
  <si>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</si>
  <si>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</si>
  <si>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</si>
  <si>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</si>
  <si>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</si>
  <si>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</si>
  <si>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</si>
  <si>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</si>
  <si>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</si>
  <si>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</si>
  <si>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</si>
  <si>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</si>
  <si>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</si>
  <si>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</si>
  <si>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</si>
  <si>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</si>
  <si>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</si>
  <si>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</si>
  <si>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</si>
  <si>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</si>
  <si>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</si>
  <si>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</si>
  <si>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</si>
  <si>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</si>
  <si>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</si>
  <si>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</si>
  <si>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</si>
  <si>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</si>
  <si>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</si>
  <si>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</si>
  <si>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</si>
  <si>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</si>
  <si>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</si>
  <si>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</si>
  <si>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</si>
  <si>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</si>
  <si>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</si>
  <si>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</si>
  <si>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</si>
  <si>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</si>
  <si>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</si>
  <si>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</si>
  <si>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</si>
  <si>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</si>
  <si>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</si>
  <si>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</si>
  <si>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</si>
  <si>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</si>
  <si>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</si>
  <si>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</si>
  <si>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</si>
  <si>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</si>
  <si>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</si>
  <si>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</si>
  <si>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</si>
  <si>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</si>
  <si>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</si>
  <si>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</si>
  <si>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</si>
  <si>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</si>
  <si>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</si>
  <si>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</si>
  <si>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</si>
  <si>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</si>
  <si>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</si>
  <si>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</si>
  <si>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</si>
  <si>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</si>
  <si>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</si>
  <si>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</si>
  <si>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</si>
  <si>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</si>
  <si>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</si>
  <si>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</si>
  <si>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</si>
  <si>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</si>
  <si>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</si>
  <si>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</si>
  <si>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</si>
  <si>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</si>
  <si>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</si>
  <si>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</si>
  <si>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</si>
  <si>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</si>
  <si>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</si>
  <si>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</si>
  <si>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</si>
  <si>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</si>
  <si>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</si>
  <si>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</si>
  <si>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</si>
  <si>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</si>
  <si>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</si>
  <si>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</si>
  <si>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</si>
  <si>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</si>
  <si>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</si>
  <si>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</si>
  <si>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</si>
  <si>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</si>
  <si>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</si>
  <si>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</si>
  <si>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</si>
  <si>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</si>
  <si>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</si>
  <si>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</si>
  <si>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</si>
  <si>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</si>
  <si>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</si>
  <si>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</si>
  <si>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</si>
  <si>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</si>
  <si>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</si>
  <si>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</si>
  <si>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</si>
  <si>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</si>
  <si>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</si>
  <si>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</si>
  <si>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</si>
  <si>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</si>
  <si>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</si>
  <si>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</si>
  <si>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</si>
  <si>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</si>
  <si>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</si>
  <si>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</si>
  <si>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</si>
  <si>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</si>
  <si>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</si>
  <si>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</si>
  <si>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</si>
  <si>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</si>
  <si>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</si>
  <si>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</si>
  <si>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</si>
  <si>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</si>
  <si>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</si>
  <si>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</si>
  <si>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</si>
  <si>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</si>
  <si>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</si>
  <si>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</si>
  <si>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</si>
  <si>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</si>
  <si>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</si>
  <si>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</si>
  <si>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</si>
  <si>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</si>
  <si>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"Міська стоматологічна поліклініка Івано-Франківської міської ради"</t>
  </si>
  <si>
    <t>Комунальне підприємство</t>
  </si>
  <si>
    <t>м.Івано-Франківськ</t>
  </si>
  <si>
    <r>
      <t>Міністерство охорони здоров</t>
    </r>
    <r>
      <rPr>
        <b/>
        <sz val="15"/>
        <rFont val="Calibri"/>
        <family val="2"/>
        <charset val="204"/>
      </rPr>
      <t>'</t>
    </r>
    <r>
      <rPr>
        <b/>
        <sz val="11.25"/>
        <rFont val="Times New Roman"/>
        <family val="1"/>
        <charset val="204"/>
      </rPr>
      <t>я</t>
    </r>
  </si>
  <si>
    <r>
      <t>Охорона здоров</t>
    </r>
    <r>
      <rPr>
        <b/>
        <sz val="15"/>
        <rFont val="Calibri"/>
        <family val="2"/>
        <charset val="204"/>
      </rPr>
      <t>'</t>
    </r>
    <r>
      <rPr>
        <b/>
        <sz val="11.25"/>
        <rFont val="Times New Roman"/>
        <family val="1"/>
        <charset val="204"/>
      </rPr>
      <t>я</t>
    </r>
  </si>
  <si>
    <t>Комунальна</t>
  </si>
  <si>
    <t>Стефанків Т.Б.</t>
  </si>
  <si>
    <t>86.23</t>
  </si>
  <si>
    <t>Т.Б.Стефанків</t>
  </si>
  <si>
    <t xml:space="preserve">                                                      Алла ВАЦЕБА</t>
  </si>
  <si>
    <t xml:space="preserve">                                                Галина ЯЦКІВ</t>
  </si>
  <si>
    <t>Руслан МАРЦІНКІВ</t>
  </si>
  <si>
    <t>м. Івано-Франківськ вул. Незалежності,9</t>
  </si>
  <si>
    <t>ЗВІТ ПРО ВИКОНАННЯ  ФІНАНСОВОГО ПЛАНУ</t>
  </si>
  <si>
    <t>х</t>
  </si>
  <si>
    <t>Зміни на 30.06.2023р.</t>
  </si>
  <si>
    <t>Звітний період ( ІІ квартал 2023 року)</t>
  </si>
  <si>
    <t>за  І півріччя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</si>
</sst>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0.0"/>
    <numFmt numFmtId="177" formatCode="#,##0.0"/>
    <numFmt numFmtId="178" formatCode="_-* #,##0.0_₴_-;\-* #,##0.0_₴_-;_-* &quot;-&quot;?_₴_-;_-@_-"/>
  </numFmts>
  <fonts count="8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5"/>
      <name val="Calibri"/>
      <family val="2"/>
      <charset val="204"/>
    </font>
    <font>
      <b/>
      <sz val="11.25"/>
      <name val="Times New Roman"/>
      <family val="1"/>
      <charset val="204"/>
    </font>
    <font>
      <b/>
      <sz val="2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278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28" borderId="26" xfId="0" applyFont="1" applyFill="1" applyBorder="1" applyAlignment="1">
      <alignment horizontal="center" vertical="center"/>
    </xf>
    <xf numFmtId="0" fontId="66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66" fillId="0" borderId="0" xfId="0" applyFont="1" applyBorder="1" applyAlignment="1">
      <alignment vertical="center" wrapText="1"/>
    </xf>
    <xf numFmtId="0" fontId="62" fillId="28" borderId="19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9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49" fontId="62" fillId="30" borderId="17" xfId="0" applyNumberFormat="1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49" fontId="69" fillId="30" borderId="17" xfId="0" applyNumberFormat="1" applyFont="1" applyFill="1" applyBorder="1" applyAlignment="1">
      <alignment vertical="center" wrapText="1"/>
    </xf>
    <xf numFmtId="0" fontId="72" fillId="30" borderId="29" xfId="0" applyFont="1" applyFill="1" applyBorder="1" applyAlignment="1">
      <alignment vertical="center" wrapText="1"/>
    </xf>
    <xf numFmtId="49" fontId="69" fillId="30" borderId="29" xfId="0" applyNumberFormat="1" applyFont="1" applyFill="1" applyBorder="1" applyAlignment="1">
      <alignment vertical="center" wrapText="1"/>
    </xf>
    <xf numFmtId="49" fontId="69" fillId="28" borderId="17" xfId="0" applyNumberFormat="1" applyFont="1" applyFill="1" applyBorder="1" applyAlignment="1">
      <alignment vertical="center" wrapText="1"/>
    </xf>
    <xf numFmtId="49" fontId="76" fillId="28" borderId="24" xfId="0" applyNumberFormat="1" applyFont="1" applyFill="1" applyBorder="1" applyAlignment="1">
      <alignment vertical="center" wrapText="1"/>
    </xf>
    <xf numFmtId="0" fontId="76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left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left" vertical="center"/>
    </xf>
    <xf numFmtId="0" fontId="69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69" fillId="30" borderId="17" xfId="0" applyFont="1" applyFill="1" applyBorder="1" applyAlignment="1">
      <alignment vertical="center" wrapText="1"/>
    </xf>
    <xf numFmtId="49" fontId="62" fillId="28" borderId="16" xfId="0" applyNumberFormat="1" applyFont="1" applyFill="1" applyBorder="1" applyAlignment="1">
      <alignment vertical="center" wrapText="1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 wrapText="1"/>
    </xf>
    <xf numFmtId="0" fontId="78" fillId="28" borderId="0" xfId="0" applyFont="1" applyFill="1" applyBorder="1" applyAlignment="1">
      <alignment horizontal="center" vertical="center"/>
    </xf>
    <xf numFmtId="0" fontId="78" fillId="28" borderId="0" xfId="0" applyFont="1" applyFill="1" applyBorder="1" applyAlignment="1">
      <alignment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23" xfId="0" applyFont="1" applyFill="1" applyBorder="1" applyAlignment="1">
      <alignment horizontal="left" vertical="center"/>
    </xf>
    <xf numFmtId="0" fontId="78" fillId="28" borderId="32" xfId="0" applyFont="1" applyFill="1" applyBorder="1" applyAlignment="1">
      <alignment horizontal="center" vertical="center"/>
    </xf>
    <xf numFmtId="0" fontId="78" fillId="0" borderId="28" xfId="0" applyFont="1" applyBorder="1" applyAlignment="1">
      <alignment vertical="center" wrapText="1"/>
    </xf>
    <xf numFmtId="0" fontId="78" fillId="0" borderId="28" xfId="0" applyFont="1" applyFill="1" applyBorder="1" applyAlignment="1">
      <alignment horizontal="center" vertical="center" wrapText="1"/>
    </xf>
    <xf numFmtId="0" fontId="78" fillId="0" borderId="13" xfId="0" applyFont="1" applyFill="1" applyBorder="1" applyAlignment="1">
      <alignment vertical="center" wrapText="1"/>
    </xf>
    <xf numFmtId="0" fontId="78" fillId="0" borderId="30" xfId="0" applyFont="1" applyBorder="1" applyAlignment="1">
      <alignment vertical="center" wrapText="1"/>
    </xf>
    <xf numFmtId="0" fontId="78" fillId="0" borderId="30" xfId="0" applyFont="1" applyFill="1" applyBorder="1" applyAlignment="1">
      <alignment horizontal="center" vertical="center" wrapText="1"/>
    </xf>
    <xf numFmtId="0" fontId="78" fillId="0" borderId="29" xfId="0" applyFont="1" applyBorder="1" applyAlignment="1">
      <alignment vertical="center" wrapText="1"/>
    </xf>
    <xf numFmtId="0" fontId="78" fillId="0" borderId="30" xfId="0" applyFont="1" applyBorder="1" applyAlignment="1">
      <alignment horizontal="left" vertical="center" wrapText="1"/>
    </xf>
    <xf numFmtId="0" fontId="78" fillId="0" borderId="29" xfId="0" applyFont="1" applyBorder="1" applyAlignment="1">
      <alignment horizontal="left" vertical="center" wrapText="1"/>
    </xf>
    <xf numFmtId="0" fontId="78" fillId="0" borderId="0" xfId="0" applyFont="1" applyAlignment="1">
      <alignment vertical="center" wrapText="1"/>
    </xf>
    <xf numFmtId="0" fontId="78" fillId="0" borderId="30" xfId="0" applyFont="1" applyFill="1" applyBorder="1" applyAlignment="1">
      <alignment horizontal="center" vertical="center"/>
    </xf>
    <xf numFmtId="0" fontId="78" fillId="28" borderId="19" xfId="0" applyFont="1" applyFill="1" applyBorder="1" applyAlignment="1">
      <alignment horizontal="center" vertical="center" wrapText="1"/>
    </xf>
    <xf numFmtId="0" fontId="78" fillId="28" borderId="16" xfId="0" applyFont="1" applyFill="1" applyBorder="1" applyAlignment="1">
      <alignment horizontal="center" vertical="center" wrapText="1"/>
    </xf>
    <xf numFmtId="0" fontId="78" fillId="28" borderId="30" xfId="0" applyFont="1" applyFill="1" applyBorder="1" applyAlignment="1">
      <alignment vertical="center" wrapText="1"/>
    </xf>
    <xf numFmtId="0" fontId="62" fillId="28" borderId="37" xfId="0" applyFont="1" applyFill="1" applyBorder="1" applyAlignment="1">
      <alignment vertical="center" wrapText="1"/>
    </xf>
    <xf numFmtId="0" fontId="80" fillId="0" borderId="14" xfId="0" applyFont="1" applyFill="1" applyBorder="1" applyAlignment="1">
      <alignment horizontal="center" vertical="center"/>
    </xf>
    <xf numFmtId="0" fontId="81" fillId="0" borderId="16" xfId="0" applyFont="1" applyFill="1" applyBorder="1" applyAlignment="1">
      <alignment horizontal="center" vertical="center"/>
    </xf>
    <xf numFmtId="0" fontId="69" fillId="28" borderId="28" xfId="0" applyFont="1" applyFill="1" applyBorder="1" applyAlignment="1">
      <alignment vertical="center" wrapText="1"/>
    </xf>
    <xf numFmtId="0" fontId="70" fillId="28" borderId="15" xfId="0" applyFont="1" applyFill="1" applyBorder="1" applyAlignment="1">
      <alignment horizontal="center" vertical="center" wrapText="1"/>
    </xf>
    <xf numFmtId="0" fontId="70" fillId="28" borderId="38" xfId="0" applyFont="1" applyFill="1" applyBorder="1" applyAlignment="1">
      <alignment horizontal="center" vertical="center" wrapText="1"/>
    </xf>
    <xf numFmtId="0" fontId="70" fillId="28" borderId="22" xfId="0" applyFont="1" applyFill="1" applyBorder="1" applyAlignment="1">
      <alignment horizontal="center" vertical="center" wrapText="1"/>
    </xf>
    <xf numFmtId="0" fontId="71" fillId="28" borderId="40" xfId="0" applyFont="1" applyFill="1" applyBorder="1" applyAlignment="1">
      <alignment vertical="center" wrapText="1"/>
    </xf>
    <xf numFmtId="0" fontId="62" fillId="28" borderId="40" xfId="0" applyFont="1" applyFill="1" applyBorder="1" applyAlignment="1">
      <alignment vertical="center" wrapText="1"/>
    </xf>
    <xf numFmtId="0" fontId="71" fillId="28" borderId="37" xfId="0" applyFont="1" applyFill="1" applyBorder="1" applyAlignment="1">
      <alignment vertical="center" wrapText="1"/>
    </xf>
    <xf numFmtId="0" fontId="71" fillId="28" borderId="41" xfId="0" applyFont="1" applyFill="1" applyBorder="1" applyAlignment="1">
      <alignment vertical="center" wrapText="1"/>
    </xf>
    <xf numFmtId="0" fontId="73" fillId="28" borderId="40" xfId="0" applyFont="1" applyFill="1" applyBorder="1" applyAlignment="1">
      <alignment vertical="center" wrapText="1"/>
    </xf>
    <xf numFmtId="0" fontId="70" fillId="28" borderId="42" xfId="0" applyFont="1" applyFill="1" applyBorder="1" applyAlignment="1">
      <alignment horizontal="center" vertical="center" wrapText="1"/>
    </xf>
    <xf numFmtId="0" fontId="70" fillId="28" borderId="25" xfId="0" applyFont="1" applyFill="1" applyBorder="1" applyAlignment="1">
      <alignment horizontal="center" vertical="center" wrapText="1"/>
    </xf>
    <xf numFmtId="0" fontId="73" fillId="28" borderId="37" xfId="0" applyFont="1" applyFill="1" applyBorder="1" applyAlignment="1">
      <alignment vertical="center" wrapText="1"/>
    </xf>
    <xf numFmtId="0" fontId="74" fillId="28" borderId="40" xfId="0" applyFont="1" applyFill="1" applyBorder="1" applyAlignment="1">
      <alignment vertical="center" wrapText="1"/>
    </xf>
    <xf numFmtId="0" fontId="62" fillId="28" borderId="41" xfId="0" applyFont="1" applyFill="1" applyBorder="1" applyAlignment="1">
      <alignment vertical="center" wrapText="1"/>
    </xf>
    <xf numFmtId="0" fontId="70" fillId="28" borderId="20" xfId="0" applyFont="1" applyFill="1" applyBorder="1" applyAlignment="1">
      <alignment horizontal="center" vertical="center" wrapText="1"/>
    </xf>
    <xf numFmtId="0" fontId="73" fillId="28" borderId="41" xfId="0" applyFont="1" applyFill="1" applyBorder="1" applyAlignment="1">
      <alignment vertical="center" wrapText="1"/>
    </xf>
    <xf numFmtId="0" fontId="62" fillId="28" borderId="28" xfId="0" applyFont="1" applyFill="1" applyBorder="1" applyAlignment="1">
      <alignment vertical="center" wrapText="1"/>
    </xf>
    <xf numFmtId="0" fontId="70" fillId="28" borderId="14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vertical="center" wrapText="1"/>
    </xf>
    <xf numFmtId="0" fontId="64" fillId="28" borderId="0" xfId="0" applyFont="1" applyFill="1" applyBorder="1" applyAlignment="1">
      <alignment horizontal="center" vertical="center"/>
    </xf>
    <xf numFmtId="0" fontId="64" fillId="28" borderId="0" xfId="0" applyFont="1" applyFill="1" applyBorder="1" applyAlignment="1">
      <alignment vertical="center"/>
    </xf>
    <xf numFmtId="0" fontId="80" fillId="0" borderId="14" xfId="0" applyFont="1" applyFill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71" fillId="28" borderId="22" xfId="0" applyFont="1" applyFill="1" applyBorder="1" applyAlignment="1">
      <alignment horizontal="center" vertical="center" wrapText="1"/>
    </xf>
    <xf numFmtId="0" fontId="73" fillId="28" borderId="22" xfId="0" applyFont="1" applyFill="1" applyBorder="1" applyAlignment="1">
      <alignment horizontal="center" vertical="center" wrapText="1"/>
    </xf>
    <xf numFmtId="0" fontId="73" fillId="28" borderId="42" xfId="0" applyFont="1" applyFill="1" applyBorder="1" applyAlignment="1">
      <alignment horizontal="center" vertical="center" wrapText="1"/>
    </xf>
    <xf numFmtId="0" fontId="62" fillId="28" borderId="15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horizontal="center" vertical="center" wrapText="1"/>
    </xf>
    <xf numFmtId="0" fontId="69" fillId="28" borderId="15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horizontal="center" vertical="center" wrapText="1"/>
    </xf>
    <xf numFmtId="0" fontId="62" fillId="28" borderId="40" xfId="0" applyFont="1" applyFill="1" applyBorder="1" applyAlignment="1">
      <alignment horizontal="center" vertical="center" wrapText="1"/>
    </xf>
    <xf numFmtId="0" fontId="62" fillId="28" borderId="41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horizontal="center" vertical="center" wrapText="1"/>
    </xf>
    <xf numFmtId="0" fontId="66" fillId="28" borderId="15" xfId="0" applyFont="1" applyFill="1" applyBorder="1" applyAlignment="1">
      <alignment horizontal="center" vertical="center" wrapText="1"/>
    </xf>
    <xf numFmtId="0" fontId="69" fillId="28" borderId="22" xfId="0" applyFont="1" applyFill="1" applyBorder="1" applyAlignment="1">
      <alignment horizontal="center" vertical="center" wrapText="1"/>
    </xf>
    <xf numFmtId="0" fontId="69" fillId="28" borderId="20" xfId="0" applyFont="1" applyFill="1" applyBorder="1" applyAlignment="1">
      <alignment horizontal="center" vertical="center" wrapText="1"/>
    </xf>
    <xf numFmtId="0" fontId="69" fillId="28" borderId="38" xfId="0" applyFont="1" applyFill="1" applyBorder="1" applyAlignment="1">
      <alignment horizontal="center" vertical="center"/>
    </xf>
    <xf numFmtId="0" fontId="64" fillId="28" borderId="22" xfId="0" applyFont="1" applyFill="1" applyBorder="1" applyAlignment="1">
      <alignment horizontal="center" vertical="center"/>
    </xf>
    <xf numFmtId="0" fontId="64" fillId="28" borderId="25" xfId="0" applyFont="1" applyFill="1" applyBorder="1" applyAlignment="1">
      <alignment horizontal="center" vertical="center"/>
    </xf>
    <xf numFmtId="0" fontId="62" fillId="28" borderId="21" xfId="0" applyFont="1" applyFill="1" applyBorder="1" applyAlignment="1">
      <alignment horizontal="center" vertical="center" wrapText="1"/>
    </xf>
    <xf numFmtId="0" fontId="71" fillId="28" borderId="21" xfId="0" applyFont="1" applyFill="1" applyBorder="1" applyAlignment="1">
      <alignment horizontal="center" vertical="center" wrapText="1"/>
    </xf>
    <xf numFmtId="0" fontId="71" fillId="28" borderId="16" xfId="0" applyFont="1" applyFill="1" applyBorder="1" applyAlignment="1">
      <alignment horizontal="center" vertical="center" wrapText="1"/>
    </xf>
    <xf numFmtId="0" fontId="71" fillId="28" borderId="23" xfId="0" applyFont="1" applyFill="1" applyBorder="1" applyAlignment="1">
      <alignment horizontal="center" vertical="center" wrapText="1"/>
    </xf>
    <xf numFmtId="0" fontId="62" fillId="28" borderId="32" xfId="0" applyFont="1" applyFill="1" applyBorder="1" applyAlignment="1">
      <alignment horizontal="center" vertical="center" wrapText="1"/>
    </xf>
    <xf numFmtId="0" fontId="73" fillId="28" borderId="21" xfId="0" applyFont="1" applyFill="1" applyBorder="1" applyAlignment="1">
      <alignment horizontal="center" vertical="center" wrapText="1"/>
    </xf>
    <xf numFmtId="0" fontId="73" fillId="28" borderId="23" xfId="0" applyFont="1" applyFill="1" applyBorder="1" applyAlignment="1">
      <alignment horizontal="center" vertical="center" wrapText="1"/>
    </xf>
    <xf numFmtId="0" fontId="62" fillId="28" borderId="16" xfId="0" applyFont="1" applyFill="1" applyBorder="1" applyAlignment="1">
      <alignment horizontal="center" vertical="center" wrapText="1"/>
    </xf>
    <xf numFmtId="0" fontId="73" fillId="28" borderId="16" xfId="0" applyFont="1" applyFill="1" applyBorder="1" applyAlignment="1">
      <alignment horizontal="center" vertical="center" wrapText="1"/>
    </xf>
    <xf numFmtId="0" fontId="73" fillId="28" borderId="24" xfId="0" applyFont="1" applyFill="1" applyBorder="1" applyAlignment="1">
      <alignment horizontal="center" vertical="center" wrapText="1"/>
    </xf>
    <xf numFmtId="0" fontId="62" fillId="28" borderId="17" xfId="0" applyFont="1" applyFill="1" applyBorder="1" applyAlignment="1">
      <alignment horizontal="center" vertical="center" wrapText="1"/>
    </xf>
    <xf numFmtId="0" fontId="62" fillId="28" borderId="29" xfId="0" applyFont="1" applyFill="1" applyBorder="1" applyAlignment="1">
      <alignment horizontal="center" vertical="center" wrapText="1"/>
    </xf>
    <xf numFmtId="2" fontId="62" fillId="28" borderId="22" xfId="0" applyNumberFormat="1" applyFont="1" applyFill="1" applyBorder="1" applyAlignment="1">
      <alignment horizontal="center" vertical="center" wrapText="1"/>
    </xf>
    <xf numFmtId="176" fontId="62" fillId="28" borderId="22" xfId="0" applyNumberFormat="1" applyFont="1" applyFill="1" applyBorder="1" applyAlignment="1">
      <alignment horizontal="center" vertical="center" wrapText="1"/>
    </xf>
    <xf numFmtId="176" fontId="73" fillId="28" borderId="22" xfId="0" applyNumberFormat="1" applyFont="1" applyFill="1" applyBorder="1" applyAlignment="1">
      <alignment horizontal="center" vertical="center" wrapText="1"/>
    </xf>
    <xf numFmtId="176" fontId="62" fillId="28" borderId="20" xfId="0" applyNumberFormat="1" applyFont="1" applyFill="1" applyBorder="1" applyAlignment="1">
      <alignment horizontal="center" vertical="center" wrapText="1"/>
    </xf>
    <xf numFmtId="176" fontId="62" fillId="28" borderId="42" xfId="0" applyNumberFormat="1" applyFont="1" applyFill="1" applyBorder="1" applyAlignment="1">
      <alignment horizontal="center" vertical="center" wrapText="1"/>
    </xf>
    <xf numFmtId="0" fontId="84" fillId="28" borderId="0" xfId="0" applyFont="1" applyFill="1" applyBorder="1" applyAlignment="1">
      <alignment vertical="center"/>
    </xf>
    <xf numFmtId="176" fontId="69" fillId="31" borderId="3" xfId="0" applyNumberFormat="1" applyFont="1" applyFill="1" applyBorder="1" applyAlignment="1">
      <alignment vertical="center" wrapText="1"/>
    </xf>
    <xf numFmtId="171" fontId="62" fillId="28" borderId="37" xfId="0" applyNumberFormat="1" applyFont="1" applyFill="1" applyBorder="1" applyAlignment="1">
      <alignment vertical="center" wrapText="1"/>
    </xf>
    <xf numFmtId="175" fontId="62" fillId="28" borderId="40" xfId="0" applyNumberFormat="1" applyFont="1" applyFill="1" applyBorder="1" applyAlignment="1">
      <alignment vertical="center" wrapText="1"/>
    </xf>
    <xf numFmtId="0" fontId="65" fillId="28" borderId="40" xfId="0" applyFont="1" applyFill="1" applyBorder="1" applyAlignment="1">
      <alignment vertical="center" wrapText="1"/>
    </xf>
    <xf numFmtId="177" fontId="65" fillId="28" borderId="37" xfId="0" applyNumberFormat="1" applyFont="1" applyFill="1" applyBorder="1" applyAlignment="1">
      <alignment vertical="center" wrapText="1"/>
    </xf>
    <xf numFmtId="177" fontId="65" fillId="28" borderId="40" xfId="0" applyNumberFormat="1" applyFont="1" applyFill="1" applyBorder="1" applyAlignment="1">
      <alignment vertical="center" wrapText="1"/>
    </xf>
    <xf numFmtId="3" fontId="68" fillId="28" borderId="40" xfId="0" applyNumberFormat="1" applyFont="1" applyFill="1" applyBorder="1" applyAlignment="1">
      <alignment vertical="center" wrapText="1"/>
    </xf>
    <xf numFmtId="176" fontId="65" fillId="28" borderId="40" xfId="0" applyNumberFormat="1" applyFont="1" applyFill="1" applyBorder="1" applyAlignment="1">
      <alignment vertical="center" wrapText="1"/>
    </xf>
    <xf numFmtId="0" fontId="65" fillId="28" borderId="41" xfId="0" applyFont="1" applyFill="1" applyBorder="1" applyAlignment="1">
      <alignment vertical="center" wrapText="1"/>
    </xf>
    <xf numFmtId="0" fontId="65" fillId="28" borderId="37" xfId="0" applyFont="1" applyFill="1" applyBorder="1" applyAlignment="1">
      <alignment vertical="center" wrapText="1"/>
    </xf>
    <xf numFmtId="0" fontId="72" fillId="28" borderId="40" xfId="0" applyFont="1" applyFill="1" applyBorder="1" applyAlignment="1">
      <alignment vertical="center" wrapText="1"/>
    </xf>
    <xf numFmtId="0" fontId="72" fillId="28" borderId="41" xfId="0" applyFont="1" applyFill="1" applyBorder="1" applyAlignment="1">
      <alignment vertical="center" wrapText="1"/>
    </xf>
    <xf numFmtId="0" fontId="72" fillId="28" borderId="28" xfId="0" applyFont="1" applyFill="1" applyBorder="1" applyAlignment="1">
      <alignment vertical="center" wrapText="1"/>
    </xf>
    <xf numFmtId="0" fontId="65" fillId="28" borderId="28" xfId="0" applyFont="1" applyFill="1" applyBorder="1" applyAlignment="1">
      <alignment vertical="center" wrapText="1"/>
    </xf>
    <xf numFmtId="0" fontId="75" fillId="28" borderId="40" xfId="0" applyFont="1" applyFill="1" applyBorder="1" applyAlignment="1">
      <alignment vertical="center" wrapText="1"/>
    </xf>
    <xf numFmtId="176" fontId="62" fillId="28" borderId="37" xfId="0" applyNumberFormat="1" applyFont="1" applyFill="1" applyBorder="1" applyAlignment="1">
      <alignment horizontal="center" vertical="center" wrapText="1"/>
    </xf>
    <xf numFmtId="0" fontId="69" fillId="28" borderId="40" xfId="0" applyFont="1" applyFill="1" applyBorder="1" applyAlignment="1">
      <alignment horizontal="center" vertical="center" wrapText="1"/>
    </xf>
    <xf numFmtId="0" fontId="64" fillId="28" borderId="28" xfId="0" applyFont="1" applyFill="1" applyBorder="1" applyAlignment="1">
      <alignment horizontal="center" vertical="center"/>
    </xf>
    <xf numFmtId="0" fontId="69" fillId="28" borderId="36" xfId="0" applyFont="1" applyFill="1" applyBorder="1" applyAlignment="1">
      <alignment vertical="center"/>
    </xf>
    <xf numFmtId="0" fontId="64" fillId="28" borderId="40" xfId="0" applyFont="1" applyFill="1" applyBorder="1" applyAlignment="1">
      <alignment horizontal="center" vertical="center"/>
    </xf>
    <xf numFmtId="0" fontId="64" fillId="28" borderId="43" xfId="0" applyFont="1" applyFill="1" applyBorder="1" applyAlignment="1">
      <alignment horizontal="center" vertical="center"/>
    </xf>
    <xf numFmtId="0" fontId="66" fillId="28" borderId="19" xfId="0" applyFont="1" applyFill="1" applyBorder="1" applyAlignment="1">
      <alignment horizontal="center" vertical="center" wrapText="1"/>
    </xf>
    <xf numFmtId="0" fontId="66" fillId="28" borderId="13" xfId="0" applyFont="1" applyFill="1" applyBorder="1" applyAlignment="1">
      <alignment horizontal="center" vertical="center" wrapText="1"/>
    </xf>
    <xf numFmtId="0" fontId="66" fillId="28" borderId="18" xfId="0" applyFont="1" applyFill="1" applyBorder="1" applyAlignment="1">
      <alignment horizontal="center" vertical="center" wrapText="1"/>
    </xf>
    <xf numFmtId="176" fontId="73" fillId="28" borderId="20" xfId="0" applyNumberFormat="1" applyFont="1" applyFill="1" applyBorder="1" applyAlignment="1">
      <alignment horizontal="center" vertical="center" wrapText="1"/>
    </xf>
    <xf numFmtId="176" fontId="69" fillId="28" borderId="42" xfId="0" applyNumberFormat="1" applyFont="1" applyFill="1" applyBorder="1" applyAlignment="1">
      <alignment horizontal="center" vertical="center" wrapText="1"/>
    </xf>
    <xf numFmtId="2" fontId="62" fillId="28" borderId="42" xfId="0" applyNumberFormat="1" applyFont="1" applyFill="1" applyBorder="1" applyAlignment="1">
      <alignment horizontal="center" vertical="center" wrapText="1"/>
    </xf>
    <xf numFmtId="176" fontId="64" fillId="28" borderId="15" xfId="0" applyNumberFormat="1" applyFont="1" applyFill="1" applyBorder="1" applyAlignment="1">
      <alignment horizontal="center" vertical="center"/>
    </xf>
    <xf numFmtId="176" fontId="62" fillId="28" borderId="15" xfId="0" applyNumberFormat="1" applyFont="1" applyFill="1" applyBorder="1" applyAlignment="1">
      <alignment horizontal="center" vertical="center" wrapText="1"/>
    </xf>
    <xf numFmtId="0" fontId="62" fillId="28" borderId="40" xfId="0" applyFont="1" applyFill="1" applyBorder="1" applyAlignment="1">
      <alignment horizontal="right" vertical="center" wrapText="1"/>
    </xf>
    <xf numFmtId="176" fontId="62" fillId="28" borderId="40" xfId="0" applyNumberFormat="1" applyFont="1" applyFill="1" applyBorder="1" applyAlignment="1">
      <alignment vertical="center" wrapText="1"/>
    </xf>
    <xf numFmtId="176" fontId="65" fillId="28" borderId="41" xfId="0" applyNumberFormat="1" applyFont="1" applyFill="1" applyBorder="1" applyAlignment="1">
      <alignment vertical="center" wrapText="1"/>
    </xf>
    <xf numFmtId="175" fontId="62" fillId="28" borderId="30" xfId="0" applyNumberFormat="1" applyFont="1" applyFill="1" applyBorder="1" applyAlignment="1">
      <alignment vertical="center" wrapText="1"/>
    </xf>
    <xf numFmtId="175" fontId="62" fillId="28" borderId="22" xfId="0" applyNumberFormat="1" applyFont="1" applyFill="1" applyBorder="1" applyAlignment="1">
      <alignment vertical="center" wrapText="1"/>
    </xf>
    <xf numFmtId="175" fontId="62" fillId="28" borderId="36" xfId="0" applyNumberFormat="1" applyFont="1" applyFill="1" applyBorder="1" applyAlignment="1">
      <alignment vertical="center" wrapText="1"/>
    </xf>
    <xf numFmtId="175" fontId="62" fillId="28" borderId="42" xfId="0" applyNumberFormat="1" applyFont="1" applyFill="1" applyBorder="1" applyAlignment="1">
      <alignment vertical="center" wrapText="1"/>
    </xf>
    <xf numFmtId="175" fontId="62" fillId="28" borderId="20" xfId="0" applyNumberFormat="1" applyFont="1" applyFill="1" applyBorder="1" applyAlignment="1">
      <alignment vertical="center" wrapText="1"/>
    </xf>
    <xf numFmtId="175" fontId="62" fillId="28" borderId="15" xfId="0" applyNumberFormat="1" applyFont="1" applyFill="1" applyBorder="1" applyAlignment="1">
      <alignment vertical="center" wrapText="1"/>
    </xf>
    <xf numFmtId="0" fontId="69" fillId="28" borderId="20" xfId="0" applyFont="1" applyFill="1" applyBorder="1" applyAlignment="1">
      <alignment vertical="center"/>
    </xf>
    <xf numFmtId="0" fontId="64" fillId="28" borderId="22" xfId="0" applyFont="1" applyFill="1" applyBorder="1" applyAlignment="1">
      <alignment vertical="center"/>
    </xf>
    <xf numFmtId="0" fontId="64" fillId="28" borderId="25" xfId="0" applyFont="1" applyFill="1" applyBorder="1" applyAlignment="1">
      <alignment vertical="center"/>
    </xf>
    <xf numFmtId="175" fontId="69" fillId="28" borderId="22" xfId="0" applyNumberFormat="1" applyFont="1" applyFill="1" applyBorder="1" applyAlignment="1">
      <alignment vertical="center" wrapText="1"/>
    </xf>
    <xf numFmtId="175" fontId="69" fillId="28" borderId="42" xfId="0" applyNumberFormat="1" applyFont="1" applyFill="1" applyBorder="1" applyAlignment="1">
      <alignment vertical="center" wrapText="1"/>
    </xf>
    <xf numFmtId="175" fontId="69" fillId="28" borderId="15" xfId="0" applyNumberFormat="1" applyFont="1" applyFill="1" applyBorder="1" applyAlignment="1">
      <alignment vertical="center" wrapText="1"/>
    </xf>
    <xf numFmtId="175" fontId="69" fillId="28" borderId="20" xfId="0" applyNumberFormat="1" applyFont="1" applyFill="1" applyBorder="1" applyAlignment="1">
      <alignment vertical="center" wrapText="1"/>
    </xf>
    <xf numFmtId="175" fontId="76" fillId="28" borderId="22" xfId="0" applyNumberFormat="1" applyFont="1" applyFill="1" applyBorder="1" applyAlignment="1">
      <alignment vertical="center" wrapText="1"/>
    </xf>
    <xf numFmtId="0" fontId="62" fillId="28" borderId="22" xfId="0" applyFont="1" applyFill="1" applyBorder="1" applyAlignment="1">
      <alignment vertical="center" wrapText="1"/>
    </xf>
    <xf numFmtId="0" fontId="64" fillId="28" borderId="15" xfId="0" applyFont="1" applyFill="1" applyBorder="1" applyAlignment="1">
      <alignment vertical="center"/>
    </xf>
    <xf numFmtId="0" fontId="69" fillId="28" borderId="20" xfId="0" applyFont="1" applyFill="1" applyBorder="1" applyAlignment="1">
      <alignment horizontal="left" vertical="center"/>
    </xf>
    <xf numFmtId="0" fontId="64" fillId="28" borderId="23" xfId="0" applyFont="1" applyFill="1" applyBorder="1" applyAlignment="1">
      <alignment vertical="center"/>
    </xf>
    <xf numFmtId="0" fontId="64" fillId="28" borderId="32" xfId="0" applyFont="1" applyFill="1" applyBorder="1" applyAlignment="1">
      <alignment vertical="center"/>
    </xf>
    <xf numFmtId="0" fontId="79" fillId="0" borderId="0" xfId="0" applyFont="1" applyAlignment="1">
      <alignment horizontal="center"/>
    </xf>
    <xf numFmtId="176" fontId="69" fillId="28" borderId="22" xfId="0" applyNumberFormat="1" applyFont="1" applyFill="1" applyBorder="1" applyAlignment="1">
      <alignment vertical="center" wrapText="1"/>
    </xf>
    <xf numFmtId="0" fontId="79" fillId="0" borderId="0" xfId="0" applyFont="1" applyAlignment="1"/>
    <xf numFmtId="0" fontId="62" fillId="29" borderId="13" xfId="0" applyFont="1" applyFill="1" applyBorder="1" applyAlignment="1">
      <alignment vertical="center" wrapText="1"/>
    </xf>
    <xf numFmtId="0" fontId="62" fillId="29" borderId="0" xfId="0" applyFont="1" applyFill="1" applyBorder="1" applyAlignment="1">
      <alignment vertical="center"/>
    </xf>
    <xf numFmtId="0" fontId="69" fillId="28" borderId="15" xfId="0" applyFont="1" applyFill="1" applyBorder="1" applyAlignment="1">
      <alignment vertical="center" wrapText="1"/>
    </xf>
    <xf numFmtId="0" fontId="70" fillId="28" borderId="19" xfId="0" applyFont="1" applyFill="1" applyBorder="1" applyAlignment="1">
      <alignment horizontal="center" vertical="center" wrapText="1"/>
    </xf>
    <xf numFmtId="0" fontId="69" fillId="28" borderId="17" xfId="0" applyFont="1" applyFill="1" applyBorder="1" applyAlignment="1">
      <alignment horizontal="center" vertical="center" wrapText="1"/>
    </xf>
    <xf numFmtId="0" fontId="69" fillId="28" borderId="14" xfId="0" applyFont="1" applyFill="1" applyBorder="1" applyAlignment="1">
      <alignment horizontal="center" vertical="center" wrapText="1"/>
    </xf>
    <xf numFmtId="0" fontId="62" fillId="28" borderId="44" xfId="0" applyFont="1" applyFill="1" applyBorder="1" applyAlignment="1">
      <alignment vertical="center" wrapText="1"/>
    </xf>
    <xf numFmtId="0" fontId="66" fillId="28" borderId="18" xfId="0" applyFont="1" applyFill="1" applyBorder="1" applyAlignment="1">
      <alignment vertical="center" wrapText="1"/>
    </xf>
    <xf numFmtId="0" fontId="68" fillId="28" borderId="18" xfId="0" applyFont="1" applyFill="1" applyBorder="1" applyAlignment="1">
      <alignment vertical="center" wrapText="1"/>
    </xf>
    <xf numFmtId="0" fontId="62" fillId="28" borderId="18" xfId="0" applyFont="1" applyFill="1" applyBorder="1" applyAlignment="1">
      <alignment vertical="center" wrapText="1"/>
    </xf>
    <xf numFmtId="0" fontId="62" fillId="28" borderId="15" xfId="0" applyFont="1" applyFill="1" applyBorder="1" applyAlignment="1">
      <alignment vertical="center" wrapText="1"/>
    </xf>
    <xf numFmtId="176" fontId="69" fillId="28" borderId="15" xfId="0" applyNumberFormat="1" applyFont="1" applyFill="1" applyBorder="1" applyAlignment="1">
      <alignment horizontal="center" vertical="center" wrapText="1"/>
    </xf>
    <xf numFmtId="176" fontId="69" fillId="28" borderId="15" xfId="0" applyNumberFormat="1" applyFont="1" applyFill="1" applyBorder="1" applyAlignment="1">
      <alignment vertical="center" wrapText="1"/>
    </xf>
    <xf numFmtId="176" fontId="69" fillId="28" borderId="17" xfId="0" applyNumberFormat="1" applyFont="1" applyFill="1" applyBorder="1" applyAlignment="1">
      <alignment vertical="center" wrapText="1"/>
    </xf>
    <xf numFmtId="176" fontId="69" fillId="28" borderId="20" xfId="0" applyNumberFormat="1" applyFont="1" applyFill="1" applyBorder="1" applyAlignment="1">
      <alignment vertical="center" wrapText="1"/>
    </xf>
    <xf numFmtId="176" fontId="69" fillId="28" borderId="21" xfId="0" applyNumberFormat="1" applyFont="1" applyFill="1" applyBorder="1" applyAlignment="1">
      <alignment vertical="center" wrapText="1"/>
    </xf>
    <xf numFmtId="176" fontId="69" fillId="28" borderId="23" xfId="0" applyNumberFormat="1" applyFont="1" applyFill="1" applyBorder="1" applyAlignment="1">
      <alignment vertical="center" wrapText="1"/>
    </xf>
    <xf numFmtId="171" fontId="69" fillId="28" borderId="23" xfId="0" applyNumberFormat="1" applyFont="1" applyFill="1" applyBorder="1" applyAlignment="1">
      <alignment vertical="center" wrapText="1"/>
    </xf>
    <xf numFmtId="176" fontId="69" fillId="28" borderId="42" xfId="0" applyNumberFormat="1" applyFont="1" applyFill="1" applyBorder="1" applyAlignment="1">
      <alignment vertical="center" wrapText="1"/>
    </xf>
    <xf numFmtId="176" fontId="69" fillId="28" borderId="24" xfId="0" applyNumberFormat="1" applyFont="1" applyFill="1" applyBorder="1" applyAlignment="1">
      <alignment vertical="center" wrapText="1"/>
    </xf>
    <xf numFmtId="0" fontId="62" fillId="28" borderId="39" xfId="0" applyFont="1" applyFill="1" applyBorder="1" applyAlignment="1">
      <alignment horizontal="center" vertical="center" wrapText="1"/>
    </xf>
    <xf numFmtId="171" fontId="69" fillId="28" borderId="24" xfId="0" applyNumberFormat="1" applyFont="1" applyFill="1" applyBorder="1" applyAlignment="1">
      <alignment vertical="center" wrapText="1"/>
    </xf>
    <xf numFmtId="176" fontId="69" fillId="28" borderId="46" xfId="0" applyNumberFormat="1" applyFont="1" applyFill="1" applyBorder="1" applyAlignment="1">
      <alignment vertical="center" wrapText="1"/>
    </xf>
    <xf numFmtId="176" fontId="69" fillId="28" borderId="26" xfId="0" applyNumberFormat="1" applyFont="1" applyFill="1" applyBorder="1" applyAlignment="1">
      <alignment vertical="center" wrapText="1"/>
    </xf>
    <xf numFmtId="176" fontId="69" fillId="28" borderId="14" xfId="0" applyNumberFormat="1" applyFont="1" applyFill="1" applyBorder="1" applyAlignment="1">
      <alignment horizontal="center" vertical="center" wrapText="1"/>
    </xf>
    <xf numFmtId="0" fontId="69" fillId="28" borderId="30" xfId="0" applyFont="1" applyFill="1" applyBorder="1" applyAlignment="1">
      <alignment vertical="center" wrapText="1"/>
    </xf>
    <xf numFmtId="0" fontId="69" fillId="28" borderId="29" xfId="0" applyFont="1" applyFill="1" applyBorder="1" applyAlignment="1">
      <alignment horizontal="center" vertical="center" wrapText="1"/>
    </xf>
    <xf numFmtId="176" fontId="62" fillId="28" borderId="14" xfId="0" applyNumberFormat="1" applyFont="1" applyFill="1" applyBorder="1" applyAlignment="1">
      <alignment horizontal="center" vertical="center" wrapText="1"/>
    </xf>
    <xf numFmtId="2" fontId="62" fillId="28" borderId="20" xfId="0" applyNumberFormat="1" applyFont="1" applyFill="1" applyBorder="1" applyAlignment="1">
      <alignment horizontal="center" vertical="center" wrapText="1"/>
    </xf>
    <xf numFmtId="171" fontId="62" fillId="28" borderId="40" xfId="0" applyNumberFormat="1" applyFont="1" applyFill="1" applyBorder="1" applyAlignment="1">
      <alignment vertical="center" wrapText="1"/>
    </xf>
    <xf numFmtId="176" fontId="69" fillId="28" borderId="28" xfId="0" applyNumberFormat="1" applyFont="1" applyFill="1" applyBorder="1" applyAlignment="1">
      <alignment vertical="center" wrapText="1"/>
    </xf>
    <xf numFmtId="171" fontId="69" fillId="28" borderId="40" xfId="0" applyNumberFormat="1" applyFont="1" applyFill="1" applyBorder="1" applyAlignment="1">
      <alignment vertical="center" wrapText="1"/>
    </xf>
    <xf numFmtId="176" fontId="62" fillId="28" borderId="22" xfId="0" applyNumberFormat="1" applyFont="1" applyFill="1" applyBorder="1" applyAlignment="1">
      <alignment vertical="center" wrapText="1"/>
    </xf>
    <xf numFmtId="176" fontId="62" fillId="28" borderId="28" xfId="0" applyNumberFormat="1" applyFont="1" applyFill="1" applyBorder="1" applyAlignment="1">
      <alignment horizontal="right" vertical="center" wrapText="1"/>
    </xf>
    <xf numFmtId="0" fontId="62" fillId="28" borderId="30" xfId="0" applyFont="1" applyFill="1" applyBorder="1" applyAlignment="1">
      <alignment horizontal="right" vertical="center" wrapText="1"/>
    </xf>
    <xf numFmtId="0" fontId="62" fillId="28" borderId="37" xfId="0" applyFont="1" applyFill="1" applyBorder="1" applyAlignment="1">
      <alignment horizontal="right" vertical="center" wrapText="1"/>
    </xf>
    <xf numFmtId="0" fontId="65" fillId="28" borderId="40" xfId="0" applyFont="1" applyFill="1" applyBorder="1" applyAlignment="1">
      <alignment horizontal="right" vertical="center" wrapText="1"/>
    </xf>
    <xf numFmtId="3" fontId="65" fillId="28" borderId="41" xfId="0" applyNumberFormat="1" applyFont="1" applyFill="1" applyBorder="1" applyAlignment="1">
      <alignment horizontal="right" vertical="center" wrapText="1"/>
    </xf>
    <xf numFmtId="3" fontId="65" fillId="28" borderId="40" xfId="0" applyNumberFormat="1" applyFont="1" applyFill="1" applyBorder="1" applyAlignment="1">
      <alignment horizontal="right" vertical="center" wrapText="1"/>
    </xf>
    <xf numFmtId="176" fontId="62" fillId="28" borderId="20" xfId="0" applyNumberFormat="1" applyFont="1" applyFill="1" applyBorder="1" applyAlignment="1">
      <alignment horizontal="right" vertical="center" wrapText="1"/>
    </xf>
    <xf numFmtId="176" fontId="62" fillId="28" borderId="22" xfId="0" applyNumberFormat="1" applyFont="1" applyFill="1" applyBorder="1" applyAlignment="1">
      <alignment horizontal="right" vertical="center" wrapText="1"/>
    </xf>
    <xf numFmtId="0" fontId="62" fillId="28" borderId="22" xfId="0" applyFont="1" applyFill="1" applyBorder="1" applyAlignment="1">
      <alignment horizontal="right" vertical="center" wrapText="1"/>
    </xf>
    <xf numFmtId="0" fontId="62" fillId="28" borderId="42" xfId="0" applyFont="1" applyFill="1" applyBorder="1" applyAlignment="1">
      <alignment horizontal="right" vertical="center" wrapText="1"/>
    </xf>
    <xf numFmtId="176" fontId="72" fillId="28" borderId="28" xfId="0" applyNumberFormat="1" applyFont="1" applyFill="1" applyBorder="1" applyAlignment="1">
      <alignment vertical="center" wrapText="1"/>
    </xf>
    <xf numFmtId="176" fontId="72" fillId="28" borderId="37" xfId="0" applyNumberFormat="1" applyFont="1" applyFill="1" applyBorder="1" applyAlignment="1">
      <alignment vertical="center" wrapText="1"/>
    </xf>
    <xf numFmtId="176" fontId="72" fillId="28" borderId="15" xfId="0" applyNumberFormat="1" applyFont="1" applyFill="1" applyBorder="1" applyAlignment="1">
      <alignment vertical="center" wrapText="1"/>
    </xf>
    <xf numFmtId="2" fontId="62" fillId="28" borderId="20" xfId="0" applyNumberFormat="1" applyFont="1" applyFill="1" applyBorder="1" applyAlignment="1">
      <alignment horizontal="right" vertical="center" wrapText="1"/>
    </xf>
    <xf numFmtId="178" fontId="62" fillId="28" borderId="22" xfId="0" applyNumberFormat="1" applyFont="1" applyFill="1" applyBorder="1" applyAlignment="1">
      <alignment horizontal="center" vertical="center" wrapText="1"/>
    </xf>
    <xf numFmtId="176" fontId="69" fillId="28" borderId="22" xfId="0" applyNumberFormat="1" applyFont="1" applyFill="1" applyBorder="1" applyAlignment="1">
      <alignment horizontal="right" vertical="center" wrapText="1"/>
    </xf>
    <xf numFmtId="2" fontId="62" fillId="28" borderId="41" xfId="0" applyNumberFormat="1" applyFont="1" applyFill="1" applyBorder="1" applyAlignment="1">
      <alignment horizontal="center" vertical="center" wrapText="1"/>
    </xf>
    <xf numFmtId="176" fontId="62" fillId="28" borderId="28" xfId="0" applyNumberFormat="1" applyFont="1" applyFill="1" applyBorder="1" applyAlignment="1">
      <alignment horizontal="center" vertical="center" wrapText="1"/>
    </xf>
    <xf numFmtId="177" fontId="65" fillId="28" borderId="37" xfId="0" applyNumberFormat="1" applyFont="1" applyFill="1" applyBorder="1" applyAlignment="1">
      <alignment horizontal="center" vertical="center" wrapText="1"/>
    </xf>
    <xf numFmtId="177" fontId="65" fillId="28" borderId="40" xfId="0" applyNumberFormat="1" applyFont="1" applyFill="1" applyBorder="1" applyAlignment="1">
      <alignment horizontal="center" vertical="center" wrapText="1"/>
    </xf>
    <xf numFmtId="3" fontId="68" fillId="28" borderId="40" xfId="0" applyNumberFormat="1" applyFont="1" applyFill="1" applyBorder="1" applyAlignment="1">
      <alignment horizontal="center" vertical="center" wrapText="1"/>
    </xf>
    <xf numFmtId="0" fontId="65" fillId="28" borderId="40" xfId="0" applyFont="1" applyFill="1" applyBorder="1" applyAlignment="1">
      <alignment horizontal="center" vertical="center" wrapText="1"/>
    </xf>
    <xf numFmtId="176" fontId="65" fillId="28" borderId="40" xfId="0" applyNumberFormat="1" applyFont="1" applyFill="1" applyBorder="1" applyAlignment="1">
      <alignment horizontal="center" vertical="center" wrapText="1"/>
    </xf>
    <xf numFmtId="0" fontId="65" fillId="28" borderId="37" xfId="0" applyFont="1" applyFill="1" applyBorder="1" applyAlignment="1">
      <alignment horizontal="center" vertical="center" wrapText="1"/>
    </xf>
    <xf numFmtId="176" fontId="65" fillId="28" borderId="41" xfId="0" applyNumberFormat="1" applyFont="1" applyFill="1" applyBorder="1" applyAlignment="1">
      <alignment horizontal="center" vertical="center" wrapText="1"/>
    </xf>
    <xf numFmtId="176" fontId="72" fillId="28" borderId="28" xfId="0" applyNumberFormat="1" applyFont="1" applyFill="1" applyBorder="1" applyAlignment="1">
      <alignment horizontal="center" vertical="center" wrapText="1"/>
    </xf>
    <xf numFmtId="176" fontId="69" fillId="28" borderId="45" xfId="0" applyNumberFormat="1" applyFont="1" applyFill="1" applyBorder="1" applyAlignment="1">
      <alignment horizontal="center" vertical="center" wrapText="1"/>
    </xf>
    <xf numFmtId="2" fontId="62" fillId="28" borderId="45" xfId="0" applyNumberFormat="1" applyFont="1" applyFill="1" applyBorder="1" applyAlignment="1">
      <alignment horizontal="center" vertical="center" wrapText="1"/>
    </xf>
    <xf numFmtId="176" fontId="65" fillId="28" borderId="28" xfId="0" applyNumberFormat="1" applyFont="1" applyFill="1" applyBorder="1" applyAlignment="1">
      <alignment horizontal="center" vertical="center" wrapText="1"/>
    </xf>
    <xf numFmtId="176" fontId="72" fillId="28" borderId="37" xfId="0" applyNumberFormat="1" applyFont="1" applyFill="1" applyBorder="1" applyAlignment="1">
      <alignment horizontal="center" vertical="center" wrapText="1"/>
    </xf>
    <xf numFmtId="176" fontId="62" fillId="28" borderId="14" xfId="0" applyNumberFormat="1" applyFont="1" applyFill="1" applyBorder="1" applyAlignment="1">
      <alignment horizontal="right" vertical="center" wrapText="1"/>
    </xf>
    <xf numFmtId="176" fontId="62" fillId="28" borderId="15" xfId="0" applyNumberFormat="1" applyFont="1" applyFill="1" applyBorder="1" applyAlignment="1">
      <alignment horizontal="right" vertical="center" wrapText="1"/>
    </xf>
    <xf numFmtId="2" fontId="62" fillId="28" borderId="14" xfId="0" applyNumberFormat="1" applyFont="1" applyFill="1" applyBorder="1" applyAlignment="1">
      <alignment horizontal="right" vertical="center" wrapText="1"/>
    </xf>
    <xf numFmtId="177" fontId="62" fillId="28" borderId="15" xfId="0" applyNumberFormat="1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Alignment="1">
      <alignment horizontal="center" vertical="center"/>
    </xf>
    <xf numFmtId="0" fontId="78" fillId="0" borderId="28" xfId="0" applyFont="1" applyBorder="1" applyAlignment="1">
      <alignment horizontal="left" vertical="center" wrapText="1"/>
    </xf>
    <xf numFmtId="0" fontId="78" fillId="0" borderId="17" xfId="0" applyFont="1" applyBorder="1" applyAlignment="1">
      <alignment horizontal="left" vertical="center" wrapText="1"/>
    </xf>
    <xf numFmtId="0" fontId="79" fillId="0" borderId="0" xfId="0" applyFont="1" applyAlignment="1">
      <alignment horizontal="center"/>
    </xf>
    <xf numFmtId="0" fontId="62" fillId="28" borderId="31" xfId="0" applyFont="1" applyFill="1" applyBorder="1" applyAlignment="1">
      <alignment horizontal="center" vertical="center" wrapText="1"/>
    </xf>
    <xf numFmtId="0" fontId="62" fillId="28" borderId="24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right" vertical="center" wrapText="1"/>
    </xf>
    <xf numFmtId="0" fontId="78" fillId="0" borderId="13" xfId="0" applyFont="1" applyFill="1" applyBorder="1" applyAlignment="1">
      <alignment horizontal="right" vertical="center" wrapText="1"/>
    </xf>
    <xf numFmtId="0" fontId="62" fillId="0" borderId="38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center" vertical="center" wrapText="1"/>
    </xf>
    <xf numFmtId="0" fontId="78" fillId="0" borderId="13" xfId="0" applyFont="1" applyFill="1" applyBorder="1" applyAlignment="1">
      <alignment horizontal="center" vertical="center" wrapText="1"/>
    </xf>
    <xf numFmtId="0" fontId="78" fillId="0" borderId="17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center" vertical="center"/>
    </xf>
    <xf numFmtId="0" fontId="78" fillId="0" borderId="13" xfId="0" applyFont="1" applyFill="1" applyBorder="1" applyAlignment="1">
      <alignment horizontal="center" vertical="center"/>
    </xf>
    <xf numFmtId="0" fontId="78" fillId="0" borderId="17" xfId="0" applyFont="1" applyFill="1" applyBorder="1" applyAlignment="1">
      <alignment horizontal="center" vertical="center"/>
    </xf>
    <xf numFmtId="0" fontId="62" fillId="0" borderId="38" xfId="0" applyFont="1" applyFill="1" applyBorder="1" applyAlignment="1">
      <alignment horizontal="center" vertical="center"/>
    </xf>
    <xf numFmtId="0" fontId="62" fillId="0" borderId="25" xfId="0" applyFont="1" applyFill="1" applyBorder="1" applyAlignment="1">
      <alignment horizontal="center" vertical="center"/>
    </xf>
    <xf numFmtId="0" fontId="78" fillId="28" borderId="34" xfId="0" applyFont="1" applyFill="1" applyBorder="1" applyAlignment="1">
      <alignment horizontal="left" vertical="center"/>
    </xf>
    <xf numFmtId="0" fontId="78" fillId="28" borderId="35" xfId="0" applyFont="1" applyFill="1" applyBorder="1" applyAlignment="1">
      <alignment horizontal="left" vertical="center"/>
    </xf>
    <xf numFmtId="0" fontId="78" fillId="28" borderId="27" xfId="0" applyFont="1" applyFill="1" applyBorder="1" applyAlignment="1">
      <alignment horizontal="center" vertical="center"/>
    </xf>
    <xf numFmtId="0" fontId="78" fillId="0" borderId="27" xfId="0" applyFont="1" applyFill="1" applyBorder="1" applyAlignment="1">
      <alignment horizontal="left" vertical="center" wrapText="1"/>
    </xf>
    <xf numFmtId="0" fontId="78" fillId="0" borderId="28" xfId="0" applyFont="1" applyBorder="1" applyAlignment="1">
      <alignment horizontal="center" vertical="center" wrapText="1"/>
    </xf>
    <xf numFmtId="0" fontId="78" fillId="0" borderId="13" xfId="0" applyFont="1" applyBorder="1" applyAlignment="1">
      <alignment horizontal="center" vertical="center" wrapText="1"/>
    </xf>
    <xf numFmtId="0" fontId="78" fillId="0" borderId="17" xfId="0" applyFont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78" fillId="28" borderId="36" xfId="0" applyFont="1" applyFill="1" applyBorder="1" applyAlignment="1">
      <alignment horizontal="left"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33" xfId="0" applyFont="1" applyFill="1" applyBorder="1" applyAlignment="1">
      <alignment horizontal="left" vertical="center"/>
    </xf>
    <xf numFmtId="0" fontId="78" fillId="28" borderId="12" xfId="0" applyFont="1" applyFill="1" applyBorder="1" applyAlignment="1">
      <alignment horizontal="left" vertical="center"/>
    </xf>
    <xf numFmtId="0" fontId="78" fillId="0" borderId="0" xfId="0" applyFont="1" applyFill="1" applyBorder="1" applyAlignment="1">
      <alignment horizontal="center" vertical="center"/>
    </xf>
    <xf numFmtId="0" fontId="73" fillId="0" borderId="18" xfId="0" applyFont="1" applyFill="1" applyBorder="1" applyAlignment="1">
      <alignment horizontal="center" vertical="center" wrapText="1"/>
    </xf>
    <xf numFmtId="0" fontId="73" fillId="0" borderId="39" xfId="0" applyFont="1" applyFill="1" applyBorder="1" applyAlignment="1">
      <alignment horizontal="center" vertical="center" wrapText="1"/>
    </xf>
    <xf numFmtId="0" fontId="78" fillId="28" borderId="13" xfId="0" applyFont="1" applyFill="1" applyBorder="1" applyAlignment="1">
      <alignment horizontal="center"/>
    </xf>
    <xf numFmtId="0" fontId="78" fillId="28" borderId="17" xfId="0" applyFont="1" applyFill="1" applyBorder="1" applyAlignment="1">
      <alignment horizont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Лист 1"/>
      <sheetName val="Real_GDP_&amp;_Real_IP_(u)"/>
      <sheetName val="Real_GDP_&amp;_Real_IP_(e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341"/>
  <sheetViews>
    <sheetView tabSelected="1" view="pageBreakPreview" topLeftCell="A169" zoomScale="70" zoomScaleNormal="68" zoomScaleSheetLayoutView="70" workbookViewId="0">
      <selection activeCell="J199" sqref="J199"/>
    </sheetView>
  </sheetViews>
  <sheetFormatPr defaultRowHeight="30"/>
  <cols>
    <col min="1" max="1" width="86.42578125" style="6" customWidth="1"/>
    <col min="2" max="2" width="10.85546875" style="7" customWidth="1"/>
    <col min="3" max="3" width="15" style="7" customWidth="1"/>
    <col min="4" max="4" width="19.28515625" style="7" customWidth="1"/>
    <col min="5" max="5" width="18.42578125" style="7" customWidth="1"/>
    <col min="6" max="6" width="17.85546875" style="6" customWidth="1"/>
    <col min="7" max="7" width="18" style="6" customWidth="1"/>
    <col min="8" max="8" width="18.5703125" style="6" customWidth="1"/>
    <col min="9" max="9" width="18.140625" style="6" customWidth="1"/>
    <col min="10" max="10" width="18.85546875" style="6" customWidth="1"/>
    <col min="11" max="11" width="21.42578125" style="6" customWidth="1"/>
    <col min="12" max="12" width="9.140625" style="1" hidden="1" customWidth="1"/>
    <col min="13" max="13" width="9.7109375" style="1" bestFit="1" customWidth="1"/>
    <col min="14" max="16384" width="9.140625" style="1"/>
  </cols>
  <sheetData>
    <row r="1" spans="1:12" s="4" customFormat="1" ht="46.5" customHeight="1">
      <c r="B1" s="5"/>
      <c r="C1" s="5"/>
      <c r="D1" s="5"/>
      <c r="E1" s="5"/>
      <c r="G1" s="268" t="s">
        <v>206</v>
      </c>
      <c r="H1" s="268"/>
      <c r="I1" s="268"/>
      <c r="J1" s="268"/>
      <c r="K1" s="268"/>
    </row>
    <row r="2" spans="1:12" s="2" customFormat="1" ht="20.25" customHeight="1">
      <c r="A2" s="39"/>
      <c r="B2" s="40"/>
      <c r="C2" s="40"/>
      <c r="D2" s="40"/>
      <c r="E2" s="40"/>
      <c r="F2" s="39"/>
      <c r="G2" s="41"/>
      <c r="H2" s="41"/>
      <c r="I2" s="41"/>
      <c r="J2" s="41"/>
      <c r="K2" s="41"/>
    </row>
    <row r="3" spans="1:12" s="2" customFormat="1" ht="19.5">
      <c r="A3" s="39"/>
      <c r="B3" s="40"/>
      <c r="C3" s="40"/>
      <c r="D3" s="42"/>
      <c r="E3" s="42"/>
      <c r="F3" s="43"/>
      <c r="G3" s="43" t="s">
        <v>36</v>
      </c>
      <c r="H3" s="43"/>
      <c r="I3" s="43"/>
      <c r="J3" s="43"/>
      <c r="K3" s="39"/>
    </row>
    <row r="4" spans="1:12" s="2" customFormat="1" ht="24" customHeight="1">
      <c r="A4" s="39" t="s">
        <v>30</v>
      </c>
      <c r="B4" s="40"/>
      <c r="C4" s="40"/>
      <c r="D4" s="42"/>
      <c r="E4" s="42"/>
      <c r="F4" s="43"/>
      <c r="G4" s="43"/>
      <c r="H4" s="43"/>
      <c r="I4" s="43"/>
      <c r="J4" s="43"/>
      <c r="K4" s="39"/>
    </row>
    <row r="5" spans="1:12" s="2" customFormat="1" ht="24" customHeight="1">
      <c r="A5" s="39" t="s">
        <v>207</v>
      </c>
      <c r="B5" s="40"/>
      <c r="C5" s="40"/>
      <c r="D5" s="42"/>
      <c r="E5" s="42"/>
      <c r="F5" s="43"/>
      <c r="G5" s="43" t="s">
        <v>37</v>
      </c>
      <c r="H5" s="43"/>
      <c r="I5" s="43"/>
      <c r="J5" s="273" t="s">
        <v>292</v>
      </c>
      <c r="K5" s="273"/>
    </row>
    <row r="6" spans="1:12" s="2" customFormat="1" ht="24" customHeight="1">
      <c r="A6" s="39" t="s">
        <v>39</v>
      </c>
      <c r="B6" s="40"/>
      <c r="C6" s="40"/>
      <c r="D6" s="42"/>
      <c r="E6" s="42"/>
      <c r="F6" s="43"/>
      <c r="G6" s="43"/>
      <c r="H6" s="43"/>
      <c r="I6" s="43"/>
      <c r="J6" s="43"/>
      <c r="K6" s="39"/>
    </row>
    <row r="7" spans="1:12" s="2" customFormat="1" ht="24" customHeight="1" thickBot="1">
      <c r="A7" s="39" t="s">
        <v>291</v>
      </c>
      <c r="B7" s="40"/>
      <c r="C7" s="40"/>
      <c r="D7" s="42"/>
      <c r="E7" s="42"/>
      <c r="F7" s="43"/>
      <c r="G7" s="43"/>
      <c r="H7" s="43"/>
      <c r="I7" s="43"/>
      <c r="J7" s="43"/>
      <c r="K7" s="39"/>
    </row>
    <row r="8" spans="1:12" s="2" customFormat="1" ht="24" customHeight="1">
      <c r="A8" s="39" t="s">
        <v>29</v>
      </c>
      <c r="B8" s="40"/>
      <c r="C8" s="40"/>
      <c r="D8" s="42"/>
      <c r="E8" s="42"/>
      <c r="F8" s="43"/>
      <c r="G8" s="43"/>
      <c r="H8" s="39"/>
      <c r="I8" s="269" t="s">
        <v>21</v>
      </c>
      <c r="J8" s="270"/>
      <c r="K8" s="44"/>
      <c r="L8" s="10" t="s">
        <v>20</v>
      </c>
    </row>
    <row r="9" spans="1:12" s="2" customFormat="1" ht="24" customHeight="1">
      <c r="A9" s="39" t="s">
        <v>30</v>
      </c>
      <c r="B9" s="40"/>
      <c r="C9" s="40"/>
      <c r="D9" s="42"/>
      <c r="E9" s="42"/>
      <c r="F9" s="43"/>
      <c r="G9" s="43"/>
      <c r="H9" s="39"/>
      <c r="I9" s="271" t="s">
        <v>22</v>
      </c>
      <c r="J9" s="272"/>
      <c r="K9" s="45"/>
      <c r="L9" s="10"/>
    </row>
    <row r="10" spans="1:12" s="2" customFormat="1" ht="24" customHeight="1">
      <c r="A10" s="39" t="s">
        <v>38</v>
      </c>
      <c r="B10" s="40"/>
      <c r="C10" s="40"/>
      <c r="D10" s="42"/>
      <c r="E10" s="42"/>
      <c r="F10" s="43"/>
      <c r="G10" s="43"/>
      <c r="H10" s="39"/>
      <c r="I10" s="271" t="s">
        <v>23</v>
      </c>
      <c r="J10" s="272"/>
      <c r="K10" s="45"/>
      <c r="L10" s="10"/>
    </row>
    <row r="11" spans="1:12" s="2" customFormat="1" ht="24" customHeight="1">
      <c r="A11" s="39" t="s">
        <v>39</v>
      </c>
      <c r="B11" s="40"/>
      <c r="C11" s="40"/>
      <c r="D11" s="42"/>
      <c r="E11" s="42"/>
      <c r="F11" s="43"/>
      <c r="G11" s="43"/>
      <c r="H11" s="39"/>
      <c r="I11" s="271" t="s">
        <v>296</v>
      </c>
      <c r="J11" s="272"/>
      <c r="K11" s="45" t="s">
        <v>295</v>
      </c>
      <c r="L11" s="10"/>
    </row>
    <row r="12" spans="1:12" s="2" customFormat="1" ht="24" customHeight="1" thickBot="1">
      <c r="A12" s="39" t="s">
        <v>290</v>
      </c>
      <c r="B12" s="40"/>
      <c r="C12" s="40"/>
      <c r="D12" s="42"/>
      <c r="E12" s="42"/>
      <c r="F12" s="43"/>
      <c r="G12" s="43"/>
      <c r="H12" s="39"/>
      <c r="I12" s="261" t="s">
        <v>24</v>
      </c>
      <c r="J12" s="262"/>
      <c r="K12" s="46"/>
      <c r="L12" s="10"/>
    </row>
    <row r="13" spans="1:12" s="2" customFormat="1" ht="19.5">
      <c r="A13" s="39" t="s">
        <v>29</v>
      </c>
      <c r="B13" s="40"/>
      <c r="C13" s="40"/>
      <c r="D13" s="42"/>
      <c r="E13" s="42"/>
      <c r="F13" s="43"/>
      <c r="G13" s="43"/>
      <c r="H13" s="43"/>
      <c r="I13" s="43"/>
      <c r="J13" s="43"/>
      <c r="K13" s="39"/>
    </row>
    <row r="14" spans="1:12" s="2" customFormat="1" ht="18" customHeight="1" thickBot="1">
      <c r="A14" s="39"/>
      <c r="B14" s="264"/>
      <c r="C14" s="264"/>
      <c r="D14" s="264"/>
      <c r="E14" s="264"/>
      <c r="F14" s="264"/>
      <c r="G14" s="43"/>
      <c r="H14" s="43"/>
      <c r="I14" s="263"/>
      <c r="J14" s="263"/>
      <c r="K14" s="39"/>
    </row>
    <row r="15" spans="1:12" s="2" customFormat="1" ht="18" customHeight="1" thickBot="1">
      <c r="A15" s="47" t="s">
        <v>40</v>
      </c>
      <c r="B15" s="48"/>
      <c r="C15" s="48">
        <v>2023</v>
      </c>
      <c r="D15" s="49"/>
      <c r="E15" s="49"/>
      <c r="F15" s="49"/>
      <c r="G15" s="49"/>
      <c r="H15" s="49"/>
      <c r="I15" s="265" t="s">
        <v>16</v>
      </c>
      <c r="J15" s="266"/>
      <c r="K15" s="267"/>
      <c r="L15" s="11"/>
    </row>
    <row r="16" spans="1:12" s="2" customFormat="1" ht="18" customHeight="1" thickBot="1">
      <c r="A16" s="50" t="s">
        <v>41</v>
      </c>
      <c r="B16" s="51"/>
      <c r="C16" s="253" t="s">
        <v>281</v>
      </c>
      <c r="D16" s="254"/>
      <c r="E16" s="254"/>
      <c r="F16" s="254"/>
      <c r="G16" s="254"/>
      <c r="H16" s="255"/>
      <c r="I16" s="244" t="s">
        <v>42</v>
      </c>
      <c r="J16" s="245"/>
      <c r="K16" s="52">
        <v>43361465</v>
      </c>
      <c r="L16" s="11"/>
    </row>
    <row r="17" spans="1:12" s="2" customFormat="1" ht="18" customHeight="1" thickBot="1">
      <c r="A17" s="50" t="s">
        <v>43</v>
      </c>
      <c r="B17" s="51"/>
      <c r="C17" s="253" t="s">
        <v>282</v>
      </c>
      <c r="D17" s="254"/>
      <c r="E17" s="254"/>
      <c r="F17" s="254"/>
      <c r="G17" s="254"/>
      <c r="H17" s="255"/>
      <c r="I17" s="244" t="s">
        <v>12</v>
      </c>
      <c r="J17" s="245"/>
      <c r="K17" s="52"/>
      <c r="L17" s="11"/>
    </row>
    <row r="18" spans="1:12" s="2" customFormat="1" ht="18" customHeight="1" thickBot="1">
      <c r="A18" s="50" t="s">
        <v>6</v>
      </c>
      <c r="B18" s="51"/>
      <c r="C18" s="253" t="s">
        <v>283</v>
      </c>
      <c r="D18" s="254"/>
      <c r="E18" s="254"/>
      <c r="F18" s="254"/>
      <c r="G18" s="254"/>
      <c r="H18" s="255"/>
      <c r="I18" s="244" t="s">
        <v>11</v>
      </c>
      <c r="J18" s="245"/>
      <c r="K18" s="52">
        <v>2610100000</v>
      </c>
      <c r="L18" s="11"/>
    </row>
    <row r="19" spans="1:12" s="2" customFormat="1" ht="18" customHeight="1" thickBot="1">
      <c r="A19" s="50" t="s">
        <v>44</v>
      </c>
      <c r="B19" s="51"/>
      <c r="C19" s="253" t="s">
        <v>284</v>
      </c>
      <c r="D19" s="254"/>
      <c r="E19" s="254"/>
      <c r="F19" s="254"/>
      <c r="G19" s="254"/>
      <c r="H19" s="255"/>
      <c r="I19" s="244" t="s">
        <v>4</v>
      </c>
      <c r="J19" s="245"/>
      <c r="K19" s="52"/>
      <c r="L19" s="11"/>
    </row>
    <row r="20" spans="1:12" s="2" customFormat="1" ht="18" customHeight="1" thickBot="1">
      <c r="A20" s="50" t="s">
        <v>45</v>
      </c>
      <c r="B20" s="51"/>
      <c r="C20" s="253" t="s">
        <v>285</v>
      </c>
      <c r="D20" s="254"/>
      <c r="E20" s="254"/>
      <c r="F20" s="254"/>
      <c r="G20" s="254"/>
      <c r="H20" s="255"/>
      <c r="I20" s="244" t="s">
        <v>3</v>
      </c>
      <c r="J20" s="245"/>
      <c r="K20" s="52"/>
      <c r="L20" s="11"/>
    </row>
    <row r="21" spans="1:12" s="2" customFormat="1" ht="18" customHeight="1" thickBot="1">
      <c r="A21" s="50" t="s">
        <v>46</v>
      </c>
      <c r="B21" s="51"/>
      <c r="C21" s="253"/>
      <c r="D21" s="254"/>
      <c r="E21" s="254"/>
      <c r="F21" s="254"/>
      <c r="G21" s="254"/>
      <c r="H21" s="255"/>
      <c r="I21" s="244" t="s">
        <v>47</v>
      </c>
      <c r="J21" s="245"/>
      <c r="K21" s="52" t="s">
        <v>288</v>
      </c>
      <c r="L21" s="11"/>
    </row>
    <row r="22" spans="1:12" s="2" customFormat="1" ht="18" customHeight="1" thickBot="1">
      <c r="A22" s="50" t="s">
        <v>48</v>
      </c>
      <c r="B22" s="249" t="s">
        <v>52</v>
      </c>
      <c r="C22" s="250"/>
      <c r="D22" s="250"/>
      <c r="E22" s="250"/>
      <c r="F22" s="250"/>
      <c r="G22" s="250"/>
      <c r="H22" s="250"/>
      <c r="I22" s="53"/>
      <c r="J22" s="54"/>
      <c r="K22" s="52"/>
      <c r="L22" s="12"/>
    </row>
    <row r="23" spans="1:12" s="2" customFormat="1" ht="18" customHeight="1" thickBot="1">
      <c r="A23" s="50" t="s">
        <v>7</v>
      </c>
      <c r="B23" s="51"/>
      <c r="C23" s="253" t="s">
        <v>286</v>
      </c>
      <c r="D23" s="254"/>
      <c r="E23" s="254"/>
      <c r="F23" s="254"/>
      <c r="G23" s="254"/>
      <c r="H23" s="255"/>
      <c r="I23" s="53"/>
      <c r="J23" s="54"/>
      <c r="K23" s="52"/>
      <c r="L23" s="11"/>
    </row>
    <row r="24" spans="1:12" s="2" customFormat="1" ht="18" customHeight="1" thickBot="1">
      <c r="A24" s="59" t="s">
        <v>208</v>
      </c>
      <c r="B24" s="51"/>
      <c r="C24" s="253">
        <v>99.25</v>
      </c>
      <c r="D24" s="254"/>
      <c r="E24" s="254"/>
      <c r="F24" s="254"/>
      <c r="G24" s="254"/>
      <c r="H24" s="255"/>
      <c r="I24" s="244" t="s">
        <v>13</v>
      </c>
      <c r="J24" s="245"/>
      <c r="K24" s="52"/>
      <c r="L24" s="11"/>
    </row>
    <row r="25" spans="1:12" s="2" customFormat="1" ht="18" customHeight="1" thickBot="1">
      <c r="A25" s="50" t="s">
        <v>49</v>
      </c>
      <c r="B25" s="51"/>
      <c r="C25" s="253" t="s">
        <v>293</v>
      </c>
      <c r="D25" s="254"/>
      <c r="E25" s="254"/>
      <c r="F25" s="254"/>
      <c r="G25" s="254"/>
      <c r="H25" s="255"/>
      <c r="I25" s="244" t="s">
        <v>14</v>
      </c>
      <c r="J25" s="245"/>
      <c r="K25" s="52"/>
      <c r="L25" s="11"/>
    </row>
    <row r="26" spans="1:12" s="2" customFormat="1" ht="18" customHeight="1" thickBot="1">
      <c r="A26" s="50" t="s">
        <v>50</v>
      </c>
      <c r="B26" s="51"/>
      <c r="C26" s="253">
        <v>342752352</v>
      </c>
      <c r="D26" s="254"/>
      <c r="E26" s="254"/>
      <c r="F26" s="254"/>
      <c r="G26" s="254"/>
      <c r="H26" s="255"/>
      <c r="I26" s="55"/>
      <c r="J26" s="55"/>
      <c r="K26" s="55"/>
      <c r="L26" s="12"/>
    </row>
    <row r="27" spans="1:12" s="2" customFormat="1" ht="18" customHeight="1" thickBot="1">
      <c r="A27" s="50" t="s">
        <v>51</v>
      </c>
      <c r="B27" s="56"/>
      <c r="C27" s="256" t="s">
        <v>287</v>
      </c>
      <c r="D27" s="257"/>
      <c r="E27" s="257"/>
      <c r="F27" s="257"/>
      <c r="G27" s="257"/>
      <c r="H27" s="258"/>
      <c r="I27" s="39"/>
      <c r="J27" s="39"/>
      <c r="K27" s="39"/>
    </row>
    <row r="28" spans="1:12" s="2" customFormat="1" ht="8.25" customHeight="1">
      <c r="A28" s="13"/>
      <c r="B28" s="3"/>
      <c r="C28" s="3"/>
      <c r="D28" s="3"/>
      <c r="E28" s="3"/>
    </row>
    <row r="29" spans="1:12" s="2" customFormat="1" ht="23.25" customHeight="1">
      <c r="A29" s="246" t="s">
        <v>294</v>
      </c>
      <c r="B29" s="246"/>
      <c r="C29" s="246"/>
      <c r="D29" s="246"/>
      <c r="E29" s="246"/>
      <c r="F29" s="246"/>
      <c r="G29" s="246"/>
      <c r="H29" s="246"/>
      <c r="I29" s="246"/>
      <c r="J29" s="246"/>
      <c r="K29" s="246"/>
      <c r="L29" s="246"/>
    </row>
    <row r="30" spans="1:12" s="2" customFormat="1" ht="23.25" customHeight="1">
      <c r="A30" s="246" t="s">
        <v>281</v>
      </c>
      <c r="B30" s="246"/>
      <c r="C30" s="246"/>
      <c r="D30" s="246"/>
      <c r="E30" s="246"/>
      <c r="F30" s="246"/>
      <c r="G30" s="246"/>
      <c r="H30" s="246"/>
      <c r="I30" s="246"/>
      <c r="J30" s="246"/>
      <c r="K30" s="246"/>
      <c r="L30" s="172"/>
    </row>
    <row r="31" spans="1:12" s="174" customFormat="1" ht="23.25" customHeight="1" thickBot="1">
      <c r="A31" s="246" t="s">
        <v>298</v>
      </c>
      <c r="B31" s="246"/>
      <c r="C31" s="246"/>
      <c r="D31" s="246"/>
      <c r="E31" s="246"/>
      <c r="F31" s="246"/>
      <c r="G31" s="246"/>
      <c r="H31" s="246"/>
      <c r="I31" s="246"/>
      <c r="J31" s="246"/>
      <c r="K31" s="246"/>
    </row>
    <row r="32" spans="1:12" s="9" customFormat="1" ht="20.100000000000001" customHeight="1" thickBot="1">
      <c r="A32" s="259" t="s">
        <v>17</v>
      </c>
      <c r="B32" s="274" t="s">
        <v>210</v>
      </c>
      <c r="C32" s="251" t="s">
        <v>211</v>
      </c>
      <c r="D32" s="276" t="s">
        <v>297</v>
      </c>
      <c r="E32" s="276"/>
      <c r="F32" s="276"/>
      <c r="G32" s="277"/>
      <c r="H32" s="276" t="s">
        <v>86</v>
      </c>
      <c r="I32" s="276"/>
      <c r="J32" s="276"/>
      <c r="K32" s="277"/>
      <c r="L32" s="247" t="s">
        <v>15</v>
      </c>
    </row>
    <row r="33" spans="1:13" s="9" customFormat="1" ht="70.5" customHeight="1" thickBot="1">
      <c r="A33" s="260"/>
      <c r="B33" s="275"/>
      <c r="C33" s="252"/>
      <c r="D33" s="57" t="s">
        <v>87</v>
      </c>
      <c r="E33" s="57" t="s">
        <v>88</v>
      </c>
      <c r="F33" s="57" t="s">
        <v>89</v>
      </c>
      <c r="G33" s="57" t="s">
        <v>90</v>
      </c>
      <c r="H33" s="57" t="s">
        <v>87</v>
      </c>
      <c r="I33" s="57" t="s">
        <v>88</v>
      </c>
      <c r="J33" s="57" t="s">
        <v>89</v>
      </c>
      <c r="K33" s="58" t="s">
        <v>280</v>
      </c>
      <c r="L33" s="248"/>
    </row>
    <row r="34" spans="1:13" s="9" customFormat="1" ht="20.100000000000001" customHeight="1" thickBot="1">
      <c r="A34" s="61">
        <v>1</v>
      </c>
      <c r="B34" s="62">
        <v>2</v>
      </c>
      <c r="C34" s="84">
        <v>3</v>
      </c>
      <c r="D34" s="97">
        <v>3</v>
      </c>
      <c r="E34" s="143">
        <v>4</v>
      </c>
      <c r="F34" s="144">
        <v>5</v>
      </c>
      <c r="G34" s="142">
        <v>6</v>
      </c>
      <c r="H34" s="142">
        <v>7</v>
      </c>
      <c r="I34" s="142">
        <v>8</v>
      </c>
      <c r="J34" s="142">
        <v>9</v>
      </c>
      <c r="K34" s="142">
        <v>10</v>
      </c>
      <c r="L34" s="14">
        <v>11</v>
      </c>
    </row>
    <row r="35" spans="1:13" s="15" customFormat="1" ht="22.5" customHeight="1" thickBot="1">
      <c r="A35" s="177" t="s">
        <v>54</v>
      </c>
      <c r="B35" s="178">
        <v>1</v>
      </c>
      <c r="C35" s="179">
        <v>1000</v>
      </c>
      <c r="D35" s="180"/>
      <c r="E35" s="181"/>
      <c r="F35" s="182"/>
      <c r="G35" s="182"/>
      <c r="H35" s="183"/>
      <c r="I35" s="184"/>
      <c r="J35" s="184"/>
      <c r="K35" s="185"/>
      <c r="L35" s="175"/>
      <c r="M35" s="176"/>
    </row>
    <row r="36" spans="1:13" s="16" customFormat="1" ht="20.25" customHeight="1" thickBot="1">
      <c r="A36" s="63" t="s">
        <v>212</v>
      </c>
      <c r="B36" s="64">
        <f>B35+1</f>
        <v>2</v>
      </c>
      <c r="C36" s="179">
        <v>1010</v>
      </c>
      <c r="D36" s="186">
        <f>D38+D39+D43+D44</f>
        <v>5146.3999999999996</v>
      </c>
      <c r="E36" s="205">
        <f>E38+E39+E43+E44</f>
        <v>4999</v>
      </c>
      <c r="F36" s="187">
        <f>F38+F39+F37+F43+F44</f>
        <v>-147.40000000000003</v>
      </c>
      <c r="G36" s="187">
        <f>F36/D36*100</f>
        <v>-2.8641380382403243</v>
      </c>
      <c r="H36" s="164">
        <f>H37+H38+H39+H43+H44</f>
        <v>10812.3</v>
      </c>
      <c r="I36" s="164">
        <f>I37+I38+I39+I43+I44</f>
        <v>10277.099999999999</v>
      </c>
      <c r="J36" s="187">
        <f>I36-H36</f>
        <v>-535.20000000000073</v>
      </c>
      <c r="K36" s="188">
        <f>J36/H36*100</f>
        <v>-4.9499181487750139</v>
      </c>
      <c r="L36" s="37"/>
    </row>
    <row r="37" spans="1:13" s="17" customFormat="1" ht="18" customHeight="1" thickBot="1">
      <c r="A37" s="60" t="s">
        <v>209</v>
      </c>
      <c r="B37" s="65">
        <f t="shared" ref="B37:B100" si="0">B36+1</f>
        <v>3</v>
      </c>
      <c r="C37" s="103">
        <v>1020</v>
      </c>
      <c r="D37" s="85"/>
      <c r="E37" s="122"/>
      <c r="F37" s="189"/>
      <c r="G37" s="189"/>
      <c r="H37" s="157"/>
      <c r="I37" s="157"/>
      <c r="J37" s="187"/>
      <c r="K37" s="190"/>
      <c r="L37" s="19"/>
    </row>
    <row r="38" spans="1:13" s="17" customFormat="1" ht="21" thickBot="1">
      <c r="A38" s="60" t="s">
        <v>91</v>
      </c>
      <c r="B38" s="66">
        <f t="shared" si="0"/>
        <v>4</v>
      </c>
      <c r="C38" s="103">
        <v>1030</v>
      </c>
      <c r="D38" s="90"/>
      <c r="E38" s="123"/>
      <c r="F38" s="173"/>
      <c r="G38" s="173"/>
      <c r="H38" s="154">
        <v>926.3</v>
      </c>
      <c r="I38" s="154">
        <v>926.3</v>
      </c>
      <c r="J38" s="187">
        <f t="shared" ref="J38:J48" si="1">I38-H38</f>
        <v>0</v>
      </c>
      <c r="K38" s="191">
        <f t="shared" ref="K38:K100" si="2">J38/H38*100</f>
        <v>0</v>
      </c>
      <c r="L38" s="19"/>
    </row>
    <row r="39" spans="1:13" s="17" customFormat="1" ht="23.25" customHeight="1" thickBot="1">
      <c r="A39" s="60" t="s">
        <v>131</v>
      </c>
      <c r="B39" s="66">
        <f t="shared" si="0"/>
        <v>5</v>
      </c>
      <c r="C39" s="103">
        <v>1040</v>
      </c>
      <c r="D39" s="116">
        <f>D40+D42</f>
        <v>1948.7</v>
      </c>
      <c r="E39" s="151">
        <f>E40+E42</f>
        <v>1800</v>
      </c>
      <c r="F39" s="173">
        <f>E39-D39</f>
        <v>-148.70000000000005</v>
      </c>
      <c r="G39" s="173">
        <f t="shared" ref="G39:G54" si="3">F39/D39*100</f>
        <v>-7.6307281777595337</v>
      </c>
      <c r="H39" s="154">
        <f>H40+H42</f>
        <v>4094.7</v>
      </c>
      <c r="I39" s="154">
        <f>I40+I42</f>
        <v>3559.6</v>
      </c>
      <c r="J39" s="187">
        <f t="shared" si="1"/>
        <v>-535.09999999999991</v>
      </c>
      <c r="K39" s="191">
        <f t="shared" si="2"/>
        <v>-13.068112438029647</v>
      </c>
      <c r="L39" s="20"/>
    </row>
    <row r="40" spans="1:13" s="17" customFormat="1" ht="18" customHeight="1" thickBot="1">
      <c r="A40" s="67" t="s">
        <v>132</v>
      </c>
      <c r="B40" s="66">
        <f t="shared" si="0"/>
        <v>6</v>
      </c>
      <c r="C40" s="104" t="s">
        <v>133</v>
      </c>
      <c r="D40" s="116">
        <v>165</v>
      </c>
      <c r="E40" s="123">
        <v>159.4</v>
      </c>
      <c r="F40" s="173">
        <f t="shared" ref="F40:F43" si="4">E40-D40</f>
        <v>-5.5999999999999943</v>
      </c>
      <c r="G40" s="173">
        <f t="shared" si="3"/>
        <v>-3.3939393939393909</v>
      </c>
      <c r="H40" s="207">
        <v>717</v>
      </c>
      <c r="I40" s="123">
        <v>326.10000000000002</v>
      </c>
      <c r="J40" s="187">
        <f t="shared" si="1"/>
        <v>-390.9</v>
      </c>
      <c r="K40" s="191">
        <f t="shared" si="2"/>
        <v>-54.51882845188284</v>
      </c>
      <c r="L40" s="20"/>
    </row>
    <row r="41" spans="1:13" s="17" customFormat="1" ht="18" customHeight="1" thickBot="1">
      <c r="A41" s="67" t="s">
        <v>134</v>
      </c>
      <c r="B41" s="66">
        <f t="shared" si="0"/>
        <v>7</v>
      </c>
      <c r="C41" s="104" t="s">
        <v>135</v>
      </c>
      <c r="D41" s="90"/>
      <c r="E41" s="204"/>
      <c r="F41" s="173"/>
      <c r="G41" s="173"/>
      <c r="H41" s="167"/>
      <c r="I41" s="204"/>
      <c r="J41" s="187"/>
      <c r="K41" s="191"/>
      <c r="L41" s="20"/>
    </row>
    <row r="42" spans="1:13" s="17" customFormat="1" ht="18" customHeight="1" thickBot="1">
      <c r="A42" s="67" t="s">
        <v>136</v>
      </c>
      <c r="B42" s="66">
        <f t="shared" si="0"/>
        <v>8</v>
      </c>
      <c r="C42" s="104" t="s">
        <v>137</v>
      </c>
      <c r="D42" s="116">
        <v>1783.7</v>
      </c>
      <c r="E42" s="123">
        <v>1640.6</v>
      </c>
      <c r="F42" s="173">
        <f t="shared" si="4"/>
        <v>-143.10000000000014</v>
      </c>
      <c r="G42" s="173">
        <f t="shared" si="3"/>
        <v>-8.0226495486909322</v>
      </c>
      <c r="H42" s="207">
        <v>3377.7</v>
      </c>
      <c r="I42" s="123">
        <v>3233.5</v>
      </c>
      <c r="J42" s="187">
        <f t="shared" si="1"/>
        <v>-144.19999999999982</v>
      </c>
      <c r="K42" s="191">
        <f t="shared" si="2"/>
        <v>-4.2691772507919534</v>
      </c>
      <c r="L42" s="20"/>
    </row>
    <row r="43" spans="1:13" s="17" customFormat="1" ht="18" customHeight="1" thickBot="1">
      <c r="A43" s="68" t="s">
        <v>138</v>
      </c>
      <c r="B43" s="66">
        <f t="shared" si="0"/>
        <v>9</v>
      </c>
      <c r="C43" s="103">
        <v>1050</v>
      </c>
      <c r="D43" s="116">
        <v>462</v>
      </c>
      <c r="E43" s="123">
        <v>463.3</v>
      </c>
      <c r="F43" s="173">
        <f t="shared" si="4"/>
        <v>1.3000000000000114</v>
      </c>
      <c r="G43" s="173">
        <f t="shared" si="3"/>
        <v>0.28138528138528385</v>
      </c>
      <c r="H43" s="207">
        <v>837</v>
      </c>
      <c r="I43" s="123">
        <v>836.9</v>
      </c>
      <c r="J43" s="187">
        <f t="shared" si="1"/>
        <v>-0.10000000000002274</v>
      </c>
      <c r="K43" s="191">
        <f t="shared" si="2"/>
        <v>-1.1947431302272729E-2</v>
      </c>
      <c r="L43" s="20"/>
    </row>
    <row r="44" spans="1:13" s="17" customFormat="1" ht="18" customHeight="1" thickBot="1">
      <c r="A44" s="68" t="s">
        <v>53</v>
      </c>
      <c r="B44" s="66">
        <f t="shared" si="0"/>
        <v>10</v>
      </c>
      <c r="C44" s="103">
        <v>1060</v>
      </c>
      <c r="D44" s="116">
        <f>D48+D49+D47</f>
        <v>2735.7000000000003</v>
      </c>
      <c r="E44" s="151">
        <f>E48+E49+E47</f>
        <v>2735.7000000000003</v>
      </c>
      <c r="F44" s="173">
        <f>E44-D44</f>
        <v>0</v>
      </c>
      <c r="G44" s="173">
        <f t="shared" si="3"/>
        <v>0</v>
      </c>
      <c r="H44" s="154">
        <f>H48+H49+H47</f>
        <v>4954.3</v>
      </c>
      <c r="I44" s="154">
        <f>I48+I49+I47</f>
        <v>4954.3</v>
      </c>
      <c r="J44" s="187">
        <f t="shared" si="1"/>
        <v>0</v>
      </c>
      <c r="K44" s="191">
        <f t="shared" si="2"/>
        <v>0</v>
      </c>
      <c r="L44" s="20"/>
    </row>
    <row r="45" spans="1:13" s="17" customFormat="1" ht="18" customHeight="1" thickBot="1">
      <c r="A45" s="67" t="s">
        <v>25</v>
      </c>
      <c r="B45" s="66">
        <f t="shared" si="0"/>
        <v>11</v>
      </c>
      <c r="C45" s="104" t="s">
        <v>94</v>
      </c>
      <c r="D45" s="86"/>
      <c r="E45" s="204"/>
      <c r="F45" s="173"/>
      <c r="G45" s="173"/>
      <c r="H45" s="154"/>
      <c r="I45" s="154"/>
      <c r="J45" s="187"/>
      <c r="K45" s="192"/>
      <c r="L45" s="38"/>
    </row>
    <row r="46" spans="1:13" s="16" customFormat="1" ht="18" customHeight="1" thickBot="1">
      <c r="A46" s="67" t="s">
        <v>26</v>
      </c>
      <c r="B46" s="66">
        <f t="shared" si="0"/>
        <v>12</v>
      </c>
      <c r="C46" s="104" t="s">
        <v>139</v>
      </c>
      <c r="D46" s="86"/>
      <c r="E46" s="206"/>
      <c r="F46" s="173"/>
      <c r="G46" s="173"/>
      <c r="H46" s="162"/>
      <c r="I46" s="162"/>
      <c r="J46" s="187"/>
      <c r="K46" s="192"/>
      <c r="L46" s="22"/>
    </row>
    <row r="47" spans="1:13" s="17" customFormat="1" ht="18" customHeight="1" thickBot="1">
      <c r="A47" s="67" t="s">
        <v>213</v>
      </c>
      <c r="B47" s="66">
        <f t="shared" si="0"/>
        <v>13</v>
      </c>
      <c r="C47" s="104" t="s">
        <v>140</v>
      </c>
      <c r="D47" s="90">
        <v>32.299999999999997</v>
      </c>
      <c r="E47" s="167">
        <v>32.299999999999997</v>
      </c>
      <c r="F47" s="173">
        <f>E47-D47</f>
        <v>0</v>
      </c>
      <c r="G47" s="173"/>
      <c r="H47" s="90">
        <v>41.1</v>
      </c>
      <c r="I47" s="167">
        <v>41.1</v>
      </c>
      <c r="J47" s="187">
        <f t="shared" si="1"/>
        <v>0</v>
      </c>
      <c r="K47" s="192"/>
      <c r="L47" s="18"/>
    </row>
    <row r="48" spans="1:13" s="17" customFormat="1" ht="18" customHeight="1" thickBot="1">
      <c r="A48" s="69" t="s">
        <v>92</v>
      </c>
      <c r="B48" s="66">
        <f t="shared" si="0"/>
        <v>14</v>
      </c>
      <c r="C48" s="104" t="s">
        <v>141</v>
      </c>
      <c r="D48" s="116">
        <v>2703.4</v>
      </c>
      <c r="E48" s="207">
        <v>2703.4</v>
      </c>
      <c r="F48" s="173">
        <f>E48-D48</f>
        <v>0</v>
      </c>
      <c r="G48" s="173">
        <f t="shared" si="3"/>
        <v>0</v>
      </c>
      <c r="H48" s="116">
        <v>4913.2</v>
      </c>
      <c r="I48" s="207">
        <v>4913.2</v>
      </c>
      <c r="J48" s="187">
        <f t="shared" si="1"/>
        <v>0</v>
      </c>
      <c r="K48" s="191">
        <f t="shared" si="2"/>
        <v>0</v>
      </c>
      <c r="L48" s="19"/>
    </row>
    <row r="49" spans="1:12" s="17" customFormat="1" ht="18" customHeight="1">
      <c r="A49" s="70" t="s">
        <v>142</v>
      </c>
      <c r="B49" s="66">
        <f t="shared" si="0"/>
        <v>15</v>
      </c>
      <c r="C49" s="105" t="s">
        <v>143</v>
      </c>
      <c r="D49" s="86"/>
      <c r="E49" s="150"/>
      <c r="F49" s="173"/>
      <c r="G49" s="173"/>
      <c r="H49" s="154"/>
      <c r="I49" s="154"/>
      <c r="J49" s="173"/>
      <c r="K49" s="191"/>
      <c r="L49" s="20"/>
    </row>
    <row r="50" spans="1:12" s="17" customFormat="1" ht="36" customHeight="1">
      <c r="A50" s="71" t="s">
        <v>214</v>
      </c>
      <c r="B50" s="66">
        <f t="shared" si="0"/>
        <v>16</v>
      </c>
      <c r="C50" s="106" t="s">
        <v>215</v>
      </c>
      <c r="D50" s="86"/>
      <c r="E50" s="68"/>
      <c r="F50" s="154"/>
      <c r="G50" s="162"/>
      <c r="H50" s="154"/>
      <c r="I50" s="154"/>
      <c r="J50" s="173"/>
      <c r="K50" s="191"/>
      <c r="L50" s="20"/>
    </row>
    <row r="51" spans="1:12" s="17" customFormat="1" ht="42" customHeight="1">
      <c r="A51" s="67" t="s">
        <v>145</v>
      </c>
      <c r="B51" s="72">
        <f t="shared" si="0"/>
        <v>17</v>
      </c>
      <c r="C51" s="104" t="s">
        <v>144</v>
      </c>
      <c r="D51" s="86"/>
      <c r="E51" s="68"/>
      <c r="F51" s="154"/>
      <c r="G51" s="162"/>
      <c r="H51" s="154"/>
      <c r="I51" s="154"/>
      <c r="J51" s="162"/>
      <c r="K51" s="192"/>
      <c r="L51" s="20"/>
    </row>
    <row r="52" spans="1:12" s="17" customFormat="1" ht="18" customHeight="1">
      <c r="A52" s="68" t="s">
        <v>216</v>
      </c>
      <c r="B52" s="66">
        <v>18</v>
      </c>
      <c r="C52" s="103">
        <v>1070</v>
      </c>
      <c r="D52" s="98"/>
      <c r="E52" s="151"/>
      <c r="F52" s="154"/>
      <c r="G52" s="162"/>
      <c r="H52" s="154"/>
      <c r="I52" s="154"/>
      <c r="J52" s="162"/>
      <c r="K52" s="192"/>
      <c r="L52" s="20"/>
    </row>
    <row r="53" spans="1:12" s="17" customFormat="1" ht="18" customHeight="1" thickBot="1">
      <c r="A53" s="60" t="s">
        <v>217</v>
      </c>
      <c r="B53" s="73">
        <v>19</v>
      </c>
      <c r="C53" s="107">
        <v>1080</v>
      </c>
      <c r="D53" s="119">
        <v>934</v>
      </c>
      <c r="E53" s="224">
        <v>934</v>
      </c>
      <c r="F53" s="193">
        <f>E53-D53</f>
        <v>0</v>
      </c>
      <c r="G53" s="193">
        <f>D53-E53</f>
        <v>0</v>
      </c>
      <c r="H53" s="156">
        <v>167.3</v>
      </c>
      <c r="I53" s="156">
        <v>167.3</v>
      </c>
      <c r="J53" s="193">
        <f>I53-H53</f>
        <v>0</v>
      </c>
      <c r="K53" s="194">
        <f>H53-I53</f>
        <v>0</v>
      </c>
      <c r="L53" s="20"/>
    </row>
    <row r="54" spans="1:12" s="17" customFormat="1" ht="26.25" customHeight="1" thickBot="1">
      <c r="A54" s="63" t="s">
        <v>93</v>
      </c>
      <c r="B54" s="64">
        <v>20</v>
      </c>
      <c r="C54" s="179">
        <v>1100</v>
      </c>
      <c r="D54" s="149">
        <f>D70+D97+D108</f>
        <v>4829.0999999999995</v>
      </c>
      <c r="E54" s="225">
        <f>E70+E97+E108</f>
        <v>4681.7</v>
      </c>
      <c r="F54" s="187">
        <f>E54-D54</f>
        <v>-147.39999999999964</v>
      </c>
      <c r="G54" s="187">
        <f t="shared" si="3"/>
        <v>-3.0523285912488798</v>
      </c>
      <c r="H54" s="158">
        <f>H55+H70+H97+H108</f>
        <v>9506.5999999999985</v>
      </c>
      <c r="I54" s="158">
        <f>I55+I70+I97+I108</f>
        <v>8971.4</v>
      </c>
      <c r="J54" s="187">
        <f>I54-H54</f>
        <v>-535.19999999999891</v>
      </c>
      <c r="K54" s="188">
        <f t="shared" si="2"/>
        <v>-5.6297729998106467</v>
      </c>
      <c r="L54" s="20"/>
    </row>
    <row r="55" spans="1:12" s="17" customFormat="1" ht="22.5" customHeight="1" thickBot="1">
      <c r="A55" s="79" t="s">
        <v>209</v>
      </c>
      <c r="B55" s="64">
        <f t="shared" si="0"/>
        <v>21</v>
      </c>
      <c r="C55" s="113">
        <v>1110</v>
      </c>
      <c r="D55" s="195"/>
      <c r="E55" s="209"/>
      <c r="F55" s="187"/>
      <c r="G55" s="187"/>
      <c r="H55" s="158"/>
      <c r="I55" s="158"/>
      <c r="J55" s="187"/>
      <c r="K55" s="188"/>
      <c r="L55" s="20"/>
    </row>
    <row r="56" spans="1:12" s="17" customFormat="1" ht="19.5" customHeight="1">
      <c r="A56" s="60" t="s">
        <v>55</v>
      </c>
      <c r="B56" s="65">
        <f t="shared" si="0"/>
        <v>22</v>
      </c>
      <c r="C56" s="103" t="s">
        <v>109</v>
      </c>
      <c r="D56" s="85"/>
      <c r="E56" s="210"/>
      <c r="F56" s="189"/>
      <c r="G56" s="189"/>
      <c r="H56" s="157"/>
      <c r="I56" s="157"/>
      <c r="J56" s="189"/>
      <c r="K56" s="190"/>
      <c r="L56" s="20"/>
    </row>
    <row r="57" spans="1:12" s="17" customFormat="1" ht="19.5" customHeight="1">
      <c r="A57" s="68" t="s">
        <v>56</v>
      </c>
      <c r="B57" s="66">
        <f t="shared" si="0"/>
        <v>23</v>
      </c>
      <c r="C57" s="103" t="s">
        <v>119</v>
      </c>
      <c r="D57" s="90"/>
      <c r="E57" s="211"/>
      <c r="F57" s="154"/>
      <c r="G57" s="162"/>
      <c r="H57" s="154"/>
      <c r="I57" s="154"/>
      <c r="J57" s="173"/>
      <c r="K57" s="191"/>
      <c r="L57" s="20"/>
    </row>
    <row r="58" spans="1:12" s="17" customFormat="1" ht="19.5" customHeight="1">
      <c r="A58" s="68" t="s">
        <v>146</v>
      </c>
      <c r="B58" s="66">
        <f t="shared" si="0"/>
        <v>24</v>
      </c>
      <c r="C58" s="103" t="s">
        <v>150</v>
      </c>
      <c r="D58" s="90"/>
      <c r="E58" s="211"/>
      <c r="F58" s="154"/>
      <c r="G58" s="162"/>
      <c r="H58" s="154"/>
      <c r="I58" s="154"/>
      <c r="J58" s="173"/>
      <c r="K58" s="191"/>
      <c r="L58" s="20"/>
    </row>
    <row r="59" spans="1:12" s="17" customFormat="1" ht="19.5" customHeight="1">
      <c r="A59" s="68" t="s">
        <v>57</v>
      </c>
      <c r="B59" s="66">
        <f t="shared" si="0"/>
        <v>25</v>
      </c>
      <c r="C59" s="103" t="s">
        <v>151</v>
      </c>
      <c r="D59" s="90"/>
      <c r="E59" s="211"/>
      <c r="F59" s="154"/>
      <c r="G59" s="162"/>
      <c r="H59" s="154"/>
      <c r="I59" s="154"/>
      <c r="J59" s="173"/>
      <c r="K59" s="191"/>
      <c r="L59" s="20"/>
    </row>
    <row r="60" spans="1:12" s="17" customFormat="1" ht="19.5" customHeight="1">
      <c r="A60" s="68" t="s">
        <v>58</v>
      </c>
      <c r="B60" s="66">
        <f t="shared" si="0"/>
        <v>26</v>
      </c>
      <c r="C60" s="103" t="s">
        <v>152</v>
      </c>
      <c r="D60" s="90"/>
      <c r="E60" s="211"/>
      <c r="F60" s="154"/>
      <c r="G60" s="162"/>
      <c r="H60" s="154"/>
      <c r="I60" s="154"/>
      <c r="J60" s="173"/>
      <c r="K60" s="191"/>
      <c r="L60" s="20"/>
    </row>
    <row r="61" spans="1:12" s="17" customFormat="1" ht="19.5" customHeight="1">
      <c r="A61" s="68" t="s">
        <v>147</v>
      </c>
      <c r="B61" s="66">
        <f t="shared" si="0"/>
        <v>27</v>
      </c>
      <c r="C61" s="103" t="s">
        <v>153</v>
      </c>
      <c r="D61" s="90"/>
      <c r="E61" s="211"/>
      <c r="F61" s="154"/>
      <c r="G61" s="162"/>
      <c r="H61" s="154"/>
      <c r="I61" s="154"/>
      <c r="J61" s="173"/>
      <c r="K61" s="191"/>
      <c r="L61" s="20"/>
    </row>
    <row r="62" spans="1:12" s="17" customFormat="1" ht="19.5" customHeight="1">
      <c r="A62" s="68" t="s">
        <v>59</v>
      </c>
      <c r="B62" s="66">
        <f t="shared" si="0"/>
        <v>28</v>
      </c>
      <c r="C62" s="103" t="s">
        <v>154</v>
      </c>
      <c r="D62" s="90"/>
      <c r="E62" s="211"/>
      <c r="F62" s="154"/>
      <c r="G62" s="162"/>
      <c r="H62" s="154"/>
      <c r="I62" s="154"/>
      <c r="J62" s="173"/>
      <c r="K62" s="191"/>
      <c r="L62" s="20"/>
    </row>
    <row r="63" spans="1:12" s="17" customFormat="1" ht="19.5" customHeight="1">
      <c r="A63" s="68" t="s">
        <v>120</v>
      </c>
      <c r="B63" s="66">
        <f t="shared" si="0"/>
        <v>29</v>
      </c>
      <c r="C63" s="103" t="s">
        <v>155</v>
      </c>
      <c r="D63" s="90"/>
      <c r="E63" s="211"/>
      <c r="F63" s="154"/>
      <c r="G63" s="162"/>
      <c r="H63" s="154"/>
      <c r="I63" s="154"/>
      <c r="J63" s="173"/>
      <c r="K63" s="191"/>
      <c r="L63" s="20"/>
    </row>
    <row r="64" spans="1:12" s="17" customFormat="1" ht="19.5" customHeight="1">
      <c r="A64" s="68" t="s">
        <v>121</v>
      </c>
      <c r="B64" s="66">
        <f t="shared" si="0"/>
        <v>30</v>
      </c>
      <c r="C64" s="103" t="s">
        <v>156</v>
      </c>
      <c r="D64" s="90"/>
      <c r="E64" s="211"/>
      <c r="F64" s="154"/>
      <c r="G64" s="162"/>
      <c r="H64" s="154"/>
      <c r="I64" s="154"/>
      <c r="J64" s="162"/>
      <c r="K64" s="192"/>
      <c r="L64" s="20"/>
    </row>
    <row r="65" spans="1:12" s="17" customFormat="1" ht="19.5" customHeight="1">
      <c r="A65" s="68" t="s">
        <v>148</v>
      </c>
      <c r="B65" s="66">
        <f t="shared" si="0"/>
        <v>31</v>
      </c>
      <c r="C65" s="103" t="s">
        <v>157</v>
      </c>
      <c r="D65" s="90"/>
      <c r="E65" s="211"/>
      <c r="F65" s="154"/>
      <c r="G65" s="162"/>
      <c r="H65" s="154"/>
      <c r="I65" s="154"/>
      <c r="J65" s="162"/>
      <c r="K65" s="192"/>
      <c r="L65" s="20"/>
    </row>
    <row r="66" spans="1:12" s="17" customFormat="1" ht="19.5" customHeight="1">
      <c r="A66" s="68" t="s">
        <v>218</v>
      </c>
      <c r="B66" s="66">
        <v>32</v>
      </c>
      <c r="C66" s="103" t="s">
        <v>220</v>
      </c>
      <c r="D66" s="90"/>
      <c r="E66" s="211"/>
      <c r="F66" s="154"/>
      <c r="G66" s="162"/>
      <c r="H66" s="154"/>
      <c r="I66" s="154"/>
      <c r="J66" s="162"/>
      <c r="K66" s="192"/>
      <c r="L66" s="20"/>
    </row>
    <row r="67" spans="1:12" s="17" customFormat="1" ht="19.5" customHeight="1">
      <c r="A67" s="74" t="s">
        <v>115</v>
      </c>
      <c r="B67" s="66">
        <v>33</v>
      </c>
      <c r="C67" s="108" t="s">
        <v>241</v>
      </c>
      <c r="D67" s="90"/>
      <c r="E67" s="211"/>
      <c r="F67" s="154"/>
      <c r="G67" s="162"/>
      <c r="H67" s="154"/>
      <c r="I67" s="154"/>
      <c r="J67" s="162"/>
      <c r="K67" s="192"/>
      <c r="L67" s="20"/>
    </row>
    <row r="68" spans="1:12" s="17" customFormat="1" ht="19.5" customHeight="1">
      <c r="A68" s="71" t="s">
        <v>116</v>
      </c>
      <c r="B68" s="66">
        <v>34</v>
      </c>
      <c r="C68" s="109" t="s">
        <v>242</v>
      </c>
      <c r="D68" s="87"/>
      <c r="E68" s="211"/>
      <c r="F68" s="154"/>
      <c r="G68" s="162"/>
      <c r="H68" s="154"/>
      <c r="I68" s="154"/>
      <c r="J68" s="162"/>
      <c r="K68" s="192"/>
      <c r="L68" s="20"/>
    </row>
    <row r="69" spans="1:12" s="17" customFormat="1" ht="19.5" customHeight="1" thickBot="1">
      <c r="A69" s="71" t="s">
        <v>117</v>
      </c>
      <c r="B69" s="73">
        <v>35</v>
      </c>
      <c r="C69" s="109" t="s">
        <v>243</v>
      </c>
      <c r="D69" s="88"/>
      <c r="E69" s="212"/>
      <c r="F69" s="156"/>
      <c r="G69" s="163"/>
      <c r="H69" s="156"/>
      <c r="I69" s="156"/>
      <c r="J69" s="163"/>
      <c r="K69" s="196"/>
      <c r="L69" s="20"/>
    </row>
    <row r="70" spans="1:12" s="17" customFormat="1" ht="26.25" customHeight="1" thickBot="1">
      <c r="A70" s="79" t="s">
        <v>219</v>
      </c>
      <c r="B70" s="64">
        <v>36</v>
      </c>
      <c r="C70" s="113">
        <v>1120</v>
      </c>
      <c r="D70" s="149">
        <f>D71+D72</f>
        <v>221.7</v>
      </c>
      <c r="E70" s="208">
        <f>E71+E72</f>
        <v>221.7</v>
      </c>
      <c r="F70" s="187">
        <f>E70-D70</f>
        <v>0</v>
      </c>
      <c r="G70" s="187">
        <v>0</v>
      </c>
      <c r="H70" s="158">
        <f>H71+H72+H81</f>
        <v>926.3</v>
      </c>
      <c r="I70" s="158">
        <f>I71+I72+I81</f>
        <v>926.3</v>
      </c>
      <c r="J70" s="187">
        <f>I70-H70</f>
        <v>0</v>
      </c>
      <c r="K70" s="188">
        <v>0</v>
      </c>
      <c r="L70" s="20"/>
    </row>
    <row r="71" spans="1:12" s="17" customFormat="1" ht="18" customHeight="1">
      <c r="A71" s="60" t="s">
        <v>55</v>
      </c>
      <c r="B71" s="65">
        <f t="shared" si="0"/>
        <v>37</v>
      </c>
      <c r="C71" s="103" t="s">
        <v>221</v>
      </c>
      <c r="D71" s="118">
        <v>196</v>
      </c>
      <c r="E71" s="214">
        <v>196</v>
      </c>
      <c r="F71" s="189">
        <f>E71-D71</f>
        <v>0</v>
      </c>
      <c r="G71" s="189">
        <v>0</v>
      </c>
      <c r="H71" s="118">
        <v>770.4</v>
      </c>
      <c r="I71" s="118">
        <v>770.4</v>
      </c>
      <c r="J71" s="189">
        <f>I71-H71</f>
        <v>0</v>
      </c>
      <c r="K71" s="197">
        <v>0</v>
      </c>
      <c r="L71" s="20"/>
    </row>
    <row r="72" spans="1:12" s="17" customFormat="1" ht="18" customHeight="1">
      <c r="A72" s="68" t="s">
        <v>56</v>
      </c>
      <c r="B72" s="66">
        <f t="shared" si="0"/>
        <v>38</v>
      </c>
      <c r="C72" s="103" t="s">
        <v>222</v>
      </c>
      <c r="D72" s="116">
        <v>25.7</v>
      </c>
      <c r="E72" s="215">
        <v>25.7</v>
      </c>
      <c r="F72" s="189">
        <f>E72-D72</f>
        <v>0</v>
      </c>
      <c r="G72" s="173">
        <v>0</v>
      </c>
      <c r="H72" s="116">
        <v>155.9</v>
      </c>
      <c r="I72" s="116">
        <v>155.9</v>
      </c>
      <c r="J72" s="189">
        <f>I72-H72</f>
        <v>0</v>
      </c>
      <c r="K72" s="198">
        <v>0</v>
      </c>
      <c r="L72" s="20"/>
    </row>
    <row r="73" spans="1:12" s="17" customFormat="1" ht="18" customHeight="1">
      <c r="A73" s="68" t="s">
        <v>146</v>
      </c>
      <c r="B73" s="66">
        <f t="shared" si="0"/>
        <v>39</v>
      </c>
      <c r="C73" s="103" t="s">
        <v>223</v>
      </c>
      <c r="D73" s="90"/>
      <c r="E73" s="213"/>
      <c r="F73" s="154"/>
      <c r="G73" s="162"/>
      <c r="H73" s="154"/>
      <c r="I73" s="154"/>
      <c r="J73" s="162"/>
      <c r="K73" s="192"/>
      <c r="L73" s="20"/>
    </row>
    <row r="74" spans="1:12" s="17" customFormat="1" ht="18" customHeight="1">
      <c r="A74" s="71" t="s">
        <v>95</v>
      </c>
      <c r="B74" s="66">
        <f t="shared" si="0"/>
        <v>40</v>
      </c>
      <c r="C74" s="108" t="s">
        <v>244</v>
      </c>
      <c r="D74" s="90"/>
      <c r="E74" s="213"/>
      <c r="F74" s="154"/>
      <c r="G74" s="162"/>
      <c r="H74" s="154"/>
      <c r="I74" s="154"/>
      <c r="J74" s="162"/>
      <c r="K74" s="192"/>
      <c r="L74" s="20"/>
    </row>
    <row r="75" spans="1:12" s="17" customFormat="1" ht="18" customHeight="1">
      <c r="A75" s="71" t="s">
        <v>96</v>
      </c>
      <c r="B75" s="66">
        <f t="shared" si="0"/>
        <v>41</v>
      </c>
      <c r="C75" s="108" t="s">
        <v>245</v>
      </c>
      <c r="D75" s="90"/>
      <c r="E75" s="213"/>
      <c r="F75" s="154"/>
      <c r="G75" s="162"/>
      <c r="H75" s="154"/>
      <c r="I75" s="154"/>
      <c r="J75" s="162"/>
      <c r="K75" s="192"/>
      <c r="L75" s="20"/>
    </row>
    <row r="76" spans="1:12" s="17" customFormat="1" ht="18" customHeight="1">
      <c r="A76" s="71" t="s">
        <v>97</v>
      </c>
      <c r="B76" s="66">
        <f t="shared" si="0"/>
        <v>42</v>
      </c>
      <c r="C76" s="108" t="s">
        <v>246</v>
      </c>
      <c r="D76" s="87"/>
      <c r="E76" s="213"/>
      <c r="F76" s="154"/>
      <c r="G76" s="162"/>
      <c r="H76" s="154"/>
      <c r="I76" s="154"/>
      <c r="J76" s="162"/>
      <c r="K76" s="192"/>
      <c r="L76" s="20"/>
    </row>
    <row r="77" spans="1:12" s="17" customFormat="1" ht="18" customHeight="1">
      <c r="A77" s="71" t="s">
        <v>98</v>
      </c>
      <c r="B77" s="66">
        <f t="shared" si="0"/>
        <v>43</v>
      </c>
      <c r="C77" s="108" t="s">
        <v>247</v>
      </c>
      <c r="D77" s="87"/>
      <c r="E77" s="213"/>
      <c r="F77" s="154"/>
      <c r="G77" s="162"/>
      <c r="H77" s="154"/>
      <c r="I77" s="154"/>
      <c r="J77" s="162"/>
      <c r="K77" s="192"/>
      <c r="L77" s="20"/>
    </row>
    <row r="78" spans="1:12" s="17" customFormat="1" ht="18" customHeight="1">
      <c r="A78" s="71" t="s">
        <v>99</v>
      </c>
      <c r="B78" s="66">
        <f t="shared" si="0"/>
        <v>44</v>
      </c>
      <c r="C78" s="108" t="s">
        <v>248</v>
      </c>
      <c r="D78" s="87"/>
      <c r="E78" s="213"/>
      <c r="F78" s="154"/>
      <c r="G78" s="162"/>
      <c r="H78" s="154"/>
      <c r="I78" s="154"/>
      <c r="J78" s="162"/>
      <c r="K78" s="192"/>
      <c r="L78" s="20"/>
    </row>
    <row r="79" spans="1:12" s="17" customFormat="1" ht="18" customHeight="1">
      <c r="A79" s="68" t="s">
        <v>57</v>
      </c>
      <c r="B79" s="66">
        <f t="shared" si="0"/>
        <v>45</v>
      </c>
      <c r="C79" s="103" t="s">
        <v>224</v>
      </c>
      <c r="D79" s="87"/>
      <c r="E79" s="213"/>
      <c r="F79" s="154"/>
      <c r="G79" s="162"/>
      <c r="H79" s="154"/>
      <c r="I79" s="154"/>
      <c r="J79" s="162"/>
      <c r="K79" s="192"/>
      <c r="L79" s="20"/>
    </row>
    <row r="80" spans="1:12" s="17" customFormat="1" ht="18" customHeight="1">
      <c r="A80" s="68" t="s">
        <v>58</v>
      </c>
      <c r="B80" s="66">
        <f t="shared" si="0"/>
        <v>46</v>
      </c>
      <c r="C80" s="103" t="s">
        <v>225</v>
      </c>
      <c r="D80" s="87"/>
      <c r="E80" s="213"/>
      <c r="F80" s="154"/>
      <c r="G80" s="162"/>
      <c r="H80" s="154"/>
      <c r="I80" s="154"/>
      <c r="J80" s="162"/>
      <c r="K80" s="192"/>
      <c r="L80" s="20"/>
    </row>
    <row r="81" spans="1:12" s="17" customFormat="1" ht="23.25" customHeight="1">
      <c r="A81" s="68" t="s">
        <v>147</v>
      </c>
      <c r="B81" s="66">
        <f t="shared" si="0"/>
        <v>47</v>
      </c>
      <c r="C81" s="103" t="s">
        <v>226</v>
      </c>
      <c r="D81" s="87"/>
      <c r="E81" s="213"/>
      <c r="F81" s="154"/>
      <c r="G81" s="162"/>
      <c r="H81" s="154"/>
      <c r="I81" s="154"/>
      <c r="J81" s="162"/>
      <c r="K81" s="192"/>
      <c r="L81" s="20"/>
    </row>
    <row r="82" spans="1:12" s="17" customFormat="1" ht="18" customHeight="1">
      <c r="A82" s="75" t="s">
        <v>100</v>
      </c>
      <c r="B82" s="66">
        <f t="shared" si="0"/>
        <v>48</v>
      </c>
      <c r="C82" s="108" t="s">
        <v>249</v>
      </c>
      <c r="D82" s="87"/>
      <c r="E82" s="213"/>
      <c r="F82" s="154"/>
      <c r="G82" s="162"/>
      <c r="H82" s="154"/>
      <c r="I82" s="154"/>
      <c r="J82" s="162"/>
      <c r="K82" s="192"/>
      <c r="L82" s="20"/>
    </row>
    <row r="83" spans="1:12" s="17" customFormat="1" ht="18" customHeight="1">
      <c r="A83" s="75" t="s">
        <v>101</v>
      </c>
      <c r="B83" s="66">
        <f t="shared" si="0"/>
        <v>49</v>
      </c>
      <c r="C83" s="108" t="s">
        <v>250</v>
      </c>
      <c r="D83" s="87"/>
      <c r="E83" s="213"/>
      <c r="F83" s="154"/>
      <c r="G83" s="162"/>
      <c r="H83" s="154"/>
      <c r="I83" s="154"/>
      <c r="J83" s="162"/>
      <c r="K83" s="192"/>
      <c r="L83" s="20"/>
    </row>
    <row r="84" spans="1:12" s="17" customFormat="1" ht="18" customHeight="1" thickBot="1">
      <c r="A84" s="75" t="s">
        <v>102</v>
      </c>
      <c r="B84" s="66">
        <f t="shared" si="0"/>
        <v>50</v>
      </c>
      <c r="C84" s="108" t="s">
        <v>251</v>
      </c>
      <c r="D84" s="87"/>
      <c r="E84" s="213"/>
      <c r="F84" s="154"/>
      <c r="G84" s="162"/>
      <c r="H84" s="154"/>
      <c r="I84" s="154"/>
      <c r="J84" s="162"/>
      <c r="K84" s="192"/>
      <c r="L84" s="21"/>
    </row>
    <row r="85" spans="1:12" s="17" customFormat="1" ht="18" customHeight="1" thickBot="1">
      <c r="A85" s="75" t="s">
        <v>103</v>
      </c>
      <c r="B85" s="66">
        <f t="shared" si="0"/>
        <v>51</v>
      </c>
      <c r="C85" s="108" t="s">
        <v>252</v>
      </c>
      <c r="D85" s="87"/>
      <c r="E85" s="213"/>
      <c r="F85" s="154"/>
      <c r="G85" s="162"/>
      <c r="H85" s="154"/>
      <c r="I85" s="154"/>
      <c r="J85" s="162"/>
      <c r="K85" s="192"/>
      <c r="L85" s="18"/>
    </row>
    <row r="86" spans="1:12" s="17" customFormat="1" ht="18" customHeight="1">
      <c r="A86" s="75" t="s">
        <v>104</v>
      </c>
      <c r="B86" s="66">
        <f t="shared" si="0"/>
        <v>52</v>
      </c>
      <c r="C86" s="108" t="s">
        <v>253</v>
      </c>
      <c r="D86" s="90"/>
      <c r="E86" s="213"/>
      <c r="F86" s="154"/>
      <c r="G86" s="162"/>
      <c r="H86" s="154"/>
      <c r="I86" s="154"/>
      <c r="J86" s="162"/>
      <c r="K86" s="192"/>
      <c r="L86" s="19"/>
    </row>
    <row r="87" spans="1:12" s="17" customFormat="1" ht="32.25" customHeight="1">
      <c r="A87" s="75" t="s">
        <v>105</v>
      </c>
      <c r="B87" s="66">
        <f t="shared" si="0"/>
        <v>53</v>
      </c>
      <c r="C87" s="108" t="s">
        <v>254</v>
      </c>
      <c r="D87" s="90"/>
      <c r="E87" s="213"/>
      <c r="F87" s="154"/>
      <c r="G87" s="162"/>
      <c r="H87" s="154"/>
      <c r="I87" s="154"/>
      <c r="J87" s="162"/>
      <c r="K87" s="192"/>
      <c r="L87" s="20"/>
    </row>
    <row r="88" spans="1:12" s="17" customFormat="1" ht="18" customHeight="1">
      <c r="A88" s="75" t="s">
        <v>106</v>
      </c>
      <c r="B88" s="66">
        <f t="shared" si="0"/>
        <v>54</v>
      </c>
      <c r="C88" s="108" t="s">
        <v>255</v>
      </c>
      <c r="D88" s="90"/>
      <c r="E88" s="213"/>
      <c r="F88" s="154"/>
      <c r="G88" s="162"/>
      <c r="H88" s="154"/>
      <c r="I88" s="154"/>
      <c r="J88" s="162"/>
      <c r="K88" s="192"/>
      <c r="L88" s="20"/>
    </row>
    <row r="89" spans="1:12" s="17" customFormat="1" ht="18" customHeight="1">
      <c r="A89" s="75" t="s">
        <v>107</v>
      </c>
      <c r="B89" s="66">
        <f t="shared" si="0"/>
        <v>55</v>
      </c>
      <c r="C89" s="108" t="s">
        <v>256</v>
      </c>
      <c r="D89" s="90"/>
      <c r="E89" s="213"/>
      <c r="F89" s="154"/>
      <c r="G89" s="162"/>
      <c r="H89" s="154"/>
      <c r="I89" s="154"/>
      <c r="J89" s="162"/>
      <c r="K89" s="192"/>
      <c r="L89" s="20"/>
    </row>
    <row r="90" spans="1:12" s="17" customFormat="1" ht="18" customHeight="1">
      <c r="A90" s="75" t="s">
        <v>108</v>
      </c>
      <c r="B90" s="66">
        <f t="shared" si="0"/>
        <v>56</v>
      </c>
      <c r="C90" s="108" t="s">
        <v>257</v>
      </c>
      <c r="D90" s="90"/>
      <c r="E90" s="213"/>
      <c r="F90" s="154"/>
      <c r="G90" s="162"/>
      <c r="H90" s="154"/>
      <c r="I90" s="154"/>
      <c r="J90" s="162"/>
      <c r="K90" s="192"/>
      <c r="L90" s="20"/>
    </row>
    <row r="91" spans="1:12" s="17" customFormat="1" ht="18" customHeight="1">
      <c r="A91" s="75" t="s">
        <v>99</v>
      </c>
      <c r="B91" s="66">
        <f t="shared" si="0"/>
        <v>57</v>
      </c>
      <c r="C91" s="108" t="s">
        <v>258</v>
      </c>
      <c r="D91" s="90"/>
      <c r="E91" s="213"/>
      <c r="F91" s="154"/>
      <c r="G91" s="162"/>
      <c r="H91" s="154"/>
      <c r="I91" s="154"/>
      <c r="J91" s="162"/>
      <c r="K91" s="192"/>
      <c r="L91" s="20"/>
    </row>
    <row r="92" spans="1:12" s="17" customFormat="1" ht="18" customHeight="1">
      <c r="A92" s="68" t="s">
        <v>59</v>
      </c>
      <c r="B92" s="66">
        <f t="shared" si="0"/>
        <v>58</v>
      </c>
      <c r="C92" s="103" t="s">
        <v>227</v>
      </c>
      <c r="D92" s="90"/>
      <c r="E92" s="213"/>
      <c r="F92" s="154"/>
      <c r="G92" s="162"/>
      <c r="H92" s="154"/>
      <c r="I92" s="154"/>
      <c r="J92" s="162"/>
      <c r="K92" s="192"/>
      <c r="L92" s="20"/>
    </row>
    <row r="93" spans="1:12" s="17" customFormat="1" ht="18" customHeight="1">
      <c r="A93" s="68" t="s">
        <v>120</v>
      </c>
      <c r="B93" s="66">
        <f t="shared" si="0"/>
        <v>59</v>
      </c>
      <c r="C93" s="103" t="s">
        <v>228</v>
      </c>
      <c r="D93" s="90"/>
      <c r="E93" s="213"/>
      <c r="F93" s="154"/>
      <c r="G93" s="162"/>
      <c r="H93" s="154"/>
      <c r="I93" s="154"/>
      <c r="J93" s="162"/>
      <c r="K93" s="192"/>
      <c r="L93" s="20"/>
    </row>
    <row r="94" spans="1:12" s="17" customFormat="1" ht="18" customHeight="1">
      <c r="A94" s="68" t="s">
        <v>121</v>
      </c>
      <c r="B94" s="66">
        <f t="shared" si="0"/>
        <v>60</v>
      </c>
      <c r="C94" s="103" t="s">
        <v>229</v>
      </c>
      <c r="D94" s="90"/>
      <c r="E94" s="213"/>
      <c r="F94" s="154"/>
      <c r="G94" s="162"/>
      <c r="H94" s="154"/>
      <c r="I94" s="154"/>
      <c r="J94" s="162"/>
      <c r="K94" s="192"/>
      <c r="L94" s="20"/>
    </row>
    <row r="95" spans="1:12" s="17" customFormat="1" ht="18" customHeight="1">
      <c r="A95" s="68" t="s">
        <v>148</v>
      </c>
      <c r="B95" s="66">
        <f t="shared" si="0"/>
        <v>61</v>
      </c>
      <c r="C95" s="103" t="s">
        <v>230</v>
      </c>
      <c r="D95" s="90"/>
      <c r="E95" s="213"/>
      <c r="F95" s="154"/>
      <c r="G95" s="162"/>
      <c r="H95" s="154"/>
      <c r="I95" s="154"/>
      <c r="J95" s="162"/>
      <c r="K95" s="192"/>
      <c r="L95" s="20"/>
    </row>
    <row r="96" spans="1:12" s="17" customFormat="1" ht="18" customHeight="1" thickBot="1">
      <c r="A96" s="68" t="s">
        <v>149</v>
      </c>
      <c r="B96" s="66">
        <f t="shared" si="0"/>
        <v>62</v>
      </c>
      <c r="C96" s="103" t="s">
        <v>259</v>
      </c>
      <c r="D96" s="91"/>
      <c r="E96" s="212"/>
      <c r="F96" s="156"/>
      <c r="G96" s="163"/>
      <c r="H96" s="156"/>
      <c r="I96" s="156"/>
      <c r="J96" s="163"/>
      <c r="K96" s="196"/>
      <c r="L96" s="20"/>
    </row>
    <row r="97" spans="1:15" s="17" customFormat="1" ht="22.5" customHeight="1" thickBot="1">
      <c r="A97" s="79" t="s">
        <v>118</v>
      </c>
      <c r="B97" s="64">
        <f>B96+1</f>
        <v>63</v>
      </c>
      <c r="C97" s="113">
        <v>1130</v>
      </c>
      <c r="D97" s="89">
        <f>SUM(D98:D107)</f>
        <v>2196.6999999999998</v>
      </c>
      <c r="E97" s="93">
        <f>SUM(E98:E107)</f>
        <v>2196.6999999999998</v>
      </c>
      <c r="F97" s="187">
        <f>E97-D97</f>
        <v>0</v>
      </c>
      <c r="G97" s="187">
        <f t="shared" ref="G97:G101" si="5">F97/D97*100</f>
        <v>0</v>
      </c>
      <c r="H97" s="158">
        <f>SUM(H98:H107)</f>
        <v>3648.6</v>
      </c>
      <c r="I97" s="158">
        <f>SUM(I98:I107)</f>
        <v>3648.6</v>
      </c>
      <c r="J97" s="187">
        <f>I97-H97</f>
        <v>0</v>
      </c>
      <c r="K97" s="188">
        <f t="shared" si="2"/>
        <v>0</v>
      </c>
      <c r="L97" s="20"/>
    </row>
    <row r="98" spans="1:15" s="17" customFormat="1" ht="18" customHeight="1" thickBot="1">
      <c r="A98" s="60" t="s">
        <v>55</v>
      </c>
      <c r="B98" s="65">
        <f t="shared" si="0"/>
        <v>64</v>
      </c>
      <c r="C98" s="103" t="s">
        <v>260</v>
      </c>
      <c r="D98" s="118">
        <v>1526.2</v>
      </c>
      <c r="E98" s="118">
        <v>1526.2</v>
      </c>
      <c r="F98" s="189">
        <f>E98-D98</f>
        <v>0</v>
      </c>
      <c r="G98" s="189">
        <f t="shared" si="5"/>
        <v>0</v>
      </c>
      <c r="H98" s="118">
        <v>2475.1</v>
      </c>
      <c r="I98" s="118">
        <v>2475.1</v>
      </c>
      <c r="J98" s="187">
        <f t="shared" ref="J98:J101" si="6">I98-H98</f>
        <v>0</v>
      </c>
      <c r="K98" s="190">
        <f t="shared" si="2"/>
        <v>0</v>
      </c>
      <c r="L98" s="20"/>
    </row>
    <row r="99" spans="1:15" s="17" customFormat="1" ht="18" customHeight="1" thickBot="1">
      <c r="A99" s="68" t="s">
        <v>56</v>
      </c>
      <c r="B99" s="66">
        <f t="shared" si="0"/>
        <v>65</v>
      </c>
      <c r="C99" s="103" t="s">
        <v>261</v>
      </c>
      <c r="D99" s="116">
        <v>368.5</v>
      </c>
      <c r="E99" s="116">
        <v>368.5</v>
      </c>
      <c r="F99" s="189">
        <f t="shared" ref="F99:F103" si="7">E99-D99</f>
        <v>0</v>
      </c>
      <c r="G99" s="173">
        <f t="shared" si="5"/>
        <v>0</v>
      </c>
      <c r="H99" s="116">
        <v>563</v>
      </c>
      <c r="I99" s="116">
        <v>563</v>
      </c>
      <c r="J99" s="187">
        <f t="shared" si="6"/>
        <v>0</v>
      </c>
      <c r="K99" s="191">
        <f t="shared" si="2"/>
        <v>0</v>
      </c>
      <c r="L99" s="20"/>
      <c r="O99" s="121"/>
    </row>
    <row r="100" spans="1:15" s="17" customFormat="1" ht="18" customHeight="1" thickBot="1">
      <c r="A100" s="68" t="s">
        <v>146</v>
      </c>
      <c r="B100" s="66">
        <f t="shared" si="0"/>
        <v>66</v>
      </c>
      <c r="C100" s="103" t="s">
        <v>262</v>
      </c>
      <c r="D100" s="116">
        <v>60.6</v>
      </c>
      <c r="E100" s="116">
        <v>60.6</v>
      </c>
      <c r="F100" s="189">
        <f t="shared" si="7"/>
        <v>0</v>
      </c>
      <c r="G100" s="173">
        <f t="shared" si="5"/>
        <v>0</v>
      </c>
      <c r="H100" s="116">
        <v>117.8</v>
      </c>
      <c r="I100" s="116">
        <v>117.8</v>
      </c>
      <c r="J100" s="187">
        <f t="shared" si="6"/>
        <v>0</v>
      </c>
      <c r="K100" s="191">
        <f t="shared" si="2"/>
        <v>0</v>
      </c>
      <c r="L100" s="20"/>
    </row>
    <row r="101" spans="1:15" s="17" customFormat="1" ht="18" customHeight="1" thickBot="1">
      <c r="A101" s="68" t="s">
        <v>57</v>
      </c>
      <c r="B101" s="66">
        <f t="shared" ref="B101:B107" si="8">B100+1</f>
        <v>67</v>
      </c>
      <c r="C101" s="103" t="s">
        <v>263</v>
      </c>
      <c r="D101" s="116">
        <v>113.2</v>
      </c>
      <c r="E101" s="116">
        <v>113.2</v>
      </c>
      <c r="F101" s="189">
        <f t="shared" si="7"/>
        <v>0</v>
      </c>
      <c r="G101" s="173">
        <f t="shared" si="5"/>
        <v>0</v>
      </c>
      <c r="H101" s="116">
        <v>262.60000000000002</v>
      </c>
      <c r="I101" s="116">
        <v>262.60000000000002</v>
      </c>
      <c r="J101" s="187">
        <f t="shared" si="6"/>
        <v>0</v>
      </c>
      <c r="K101" s="191">
        <f t="shared" ref="K101:K137" si="9">J101/H101*100</f>
        <v>0</v>
      </c>
      <c r="L101" s="20"/>
    </row>
    <row r="102" spans="1:15" s="17" customFormat="1" ht="20.25">
      <c r="A102" s="68" t="s">
        <v>58</v>
      </c>
      <c r="B102" s="66">
        <f t="shared" si="8"/>
        <v>68</v>
      </c>
      <c r="C102" s="103" t="s">
        <v>264</v>
      </c>
      <c r="D102" s="116"/>
      <c r="E102" s="116"/>
      <c r="F102" s="189"/>
      <c r="G102" s="173"/>
      <c r="H102" s="116"/>
      <c r="I102" s="116"/>
      <c r="J102" s="173"/>
      <c r="K102" s="191"/>
      <c r="L102" s="20"/>
    </row>
    <row r="103" spans="1:15" s="17" customFormat="1" ht="20.25" customHeight="1">
      <c r="A103" s="68" t="s">
        <v>147</v>
      </c>
      <c r="B103" s="66">
        <f t="shared" si="8"/>
        <v>69</v>
      </c>
      <c r="C103" s="103" t="s">
        <v>265</v>
      </c>
      <c r="D103" s="116">
        <v>111.2</v>
      </c>
      <c r="E103" s="116">
        <v>111.2</v>
      </c>
      <c r="F103" s="189">
        <f t="shared" si="7"/>
        <v>0</v>
      </c>
      <c r="G103" s="173">
        <f t="shared" ref="G103" si="10">F103/D103*100</f>
        <v>0</v>
      </c>
      <c r="H103" s="116">
        <v>173.7</v>
      </c>
      <c r="I103" s="116">
        <v>173.7</v>
      </c>
      <c r="J103" s="173">
        <f>I103-H103</f>
        <v>0</v>
      </c>
      <c r="K103" s="191">
        <f t="shared" si="9"/>
        <v>0</v>
      </c>
      <c r="L103" s="20"/>
    </row>
    <row r="104" spans="1:15" s="17" customFormat="1" ht="18" customHeight="1">
      <c r="A104" s="68" t="s">
        <v>59</v>
      </c>
      <c r="B104" s="66">
        <f t="shared" si="8"/>
        <v>70</v>
      </c>
      <c r="C104" s="103" t="s">
        <v>266</v>
      </c>
      <c r="D104" s="90"/>
      <c r="E104" s="216"/>
      <c r="F104" s="189"/>
      <c r="G104" s="173"/>
      <c r="H104" s="90"/>
      <c r="I104" s="216"/>
      <c r="J104" s="173"/>
      <c r="K104" s="191"/>
      <c r="L104" s="20"/>
    </row>
    <row r="105" spans="1:15" s="17" customFormat="1" ht="18" customHeight="1">
      <c r="A105" s="68" t="s">
        <v>120</v>
      </c>
      <c r="B105" s="66">
        <f t="shared" si="8"/>
        <v>71</v>
      </c>
      <c r="C105" s="103" t="s">
        <v>267</v>
      </c>
      <c r="D105" s="90"/>
      <c r="E105" s="216"/>
      <c r="F105" s="189"/>
      <c r="G105" s="173"/>
      <c r="H105" s="90"/>
      <c r="I105" s="216"/>
      <c r="J105" s="173"/>
      <c r="K105" s="191"/>
      <c r="L105" s="20"/>
    </row>
    <row r="106" spans="1:15" s="17" customFormat="1" ht="18" customHeight="1">
      <c r="A106" s="68" t="s">
        <v>121</v>
      </c>
      <c r="B106" s="66">
        <f t="shared" si="8"/>
        <v>72</v>
      </c>
      <c r="C106" s="103" t="s">
        <v>268</v>
      </c>
      <c r="D106" s="90"/>
      <c r="E106" s="216"/>
      <c r="F106" s="189"/>
      <c r="G106" s="173"/>
      <c r="H106" s="90"/>
      <c r="I106" s="216"/>
      <c r="J106" s="173"/>
      <c r="K106" s="191"/>
      <c r="L106" s="20"/>
    </row>
    <row r="107" spans="1:15" s="17" customFormat="1" ht="21" customHeight="1" thickBot="1">
      <c r="A107" s="68" t="s">
        <v>148</v>
      </c>
      <c r="B107" s="73">
        <f t="shared" si="8"/>
        <v>73</v>
      </c>
      <c r="C107" s="103" t="s">
        <v>269</v>
      </c>
      <c r="D107" s="119">
        <v>17</v>
      </c>
      <c r="E107" s="119">
        <v>17</v>
      </c>
      <c r="F107" s="189">
        <f>E107-D107</f>
        <v>0</v>
      </c>
      <c r="G107" s="193"/>
      <c r="H107" s="91">
        <v>56.4</v>
      </c>
      <c r="I107" s="217">
        <v>56.4</v>
      </c>
      <c r="J107" s="193">
        <f>I107-H107</f>
        <v>0</v>
      </c>
      <c r="K107" s="194">
        <f t="shared" si="9"/>
        <v>0</v>
      </c>
      <c r="L107" s="20"/>
    </row>
    <row r="108" spans="1:15" s="17" customFormat="1" ht="27" customHeight="1" thickBot="1">
      <c r="A108" s="79" t="s">
        <v>158</v>
      </c>
      <c r="B108" s="64">
        <f>B107+1</f>
        <v>74</v>
      </c>
      <c r="C108" s="113">
        <v>1140</v>
      </c>
      <c r="D108" s="149">
        <f>D109+D120</f>
        <v>2410.6999999999998</v>
      </c>
      <c r="E108" s="225">
        <f>E109+E120</f>
        <v>2263.3000000000002</v>
      </c>
      <c r="F108" s="187">
        <f>E108-D108</f>
        <v>-147.39999999999964</v>
      </c>
      <c r="G108" s="187">
        <f t="shared" ref="G108:G137" si="11">F108/D108*100</f>
        <v>-6.1144066038909717</v>
      </c>
      <c r="H108" s="158">
        <f>H109+H120</f>
        <v>4931.7</v>
      </c>
      <c r="I108" s="158">
        <f>I109+I120</f>
        <v>4396.5</v>
      </c>
      <c r="J108" s="193">
        <f t="shared" ref="J108:J111" si="12">I108-H108</f>
        <v>-535.19999999999982</v>
      </c>
      <c r="K108" s="188">
        <f t="shared" si="9"/>
        <v>-10.852241620536526</v>
      </c>
      <c r="L108" s="20"/>
    </row>
    <row r="109" spans="1:15" s="17" customFormat="1" ht="18.75" customHeight="1" thickBot="1">
      <c r="A109" s="79" t="s">
        <v>159</v>
      </c>
      <c r="B109" s="64">
        <f>B108+1</f>
        <v>75</v>
      </c>
      <c r="C109" s="113">
        <v>1150</v>
      </c>
      <c r="D109" s="149">
        <f>D110+D111+D115+D118</f>
        <v>2245.6999999999998</v>
      </c>
      <c r="E109" s="225">
        <f>E110+E111+E115+E118</f>
        <v>2103.9</v>
      </c>
      <c r="F109" s="187">
        <f t="shared" ref="F109:F111" si="13">E109-D109</f>
        <v>-141.79999999999973</v>
      </c>
      <c r="G109" s="187">
        <f t="shared" si="11"/>
        <v>-6.3142895311038751</v>
      </c>
      <c r="H109" s="158">
        <f>H110+H111+H113+H115+H118</f>
        <v>4214.7</v>
      </c>
      <c r="I109" s="158">
        <f>I110+I111+I113+I115+I118</f>
        <v>4070.4</v>
      </c>
      <c r="J109" s="193">
        <f t="shared" si="12"/>
        <v>-144.29999999999973</v>
      </c>
      <c r="K109" s="188">
        <f t="shared" si="9"/>
        <v>-3.4237312264218027</v>
      </c>
      <c r="L109" s="20"/>
    </row>
    <row r="110" spans="1:15" s="17" customFormat="1" ht="18" customHeight="1" thickBot="1">
      <c r="A110" s="60" t="s">
        <v>55</v>
      </c>
      <c r="B110" s="65">
        <f>B109+1</f>
        <v>76</v>
      </c>
      <c r="C110" s="103" t="s">
        <v>114</v>
      </c>
      <c r="D110" s="118">
        <v>1473.1</v>
      </c>
      <c r="E110" s="226">
        <v>1439.9</v>
      </c>
      <c r="F110" s="187">
        <f t="shared" si="13"/>
        <v>-33.199999999999818</v>
      </c>
      <c r="G110" s="189">
        <f t="shared" si="11"/>
        <v>-2.2537505939854605</v>
      </c>
      <c r="H110" s="118">
        <v>2790.6</v>
      </c>
      <c r="I110" s="125">
        <v>2756.4</v>
      </c>
      <c r="J110" s="193">
        <f t="shared" si="12"/>
        <v>-34.199999999999818</v>
      </c>
      <c r="K110" s="190">
        <f t="shared" si="9"/>
        <v>-1.2255428940012836</v>
      </c>
      <c r="L110" s="20"/>
    </row>
    <row r="111" spans="1:15" s="17" customFormat="1" ht="18" customHeight="1" thickBot="1">
      <c r="A111" s="68" t="s">
        <v>56</v>
      </c>
      <c r="B111" s="66">
        <f t="shared" ref="B111:B174" si="14">B110+1</f>
        <v>77</v>
      </c>
      <c r="C111" s="103" t="s">
        <v>162</v>
      </c>
      <c r="D111" s="116">
        <v>310.60000000000002</v>
      </c>
      <c r="E111" s="227">
        <v>200.7</v>
      </c>
      <c r="F111" s="187">
        <f t="shared" si="13"/>
        <v>-109.90000000000003</v>
      </c>
      <c r="G111" s="173">
        <f t="shared" si="11"/>
        <v>-35.383129426915652</v>
      </c>
      <c r="H111" s="116">
        <v>587.1</v>
      </c>
      <c r="I111" s="126">
        <v>477.1</v>
      </c>
      <c r="J111" s="193">
        <f t="shared" si="12"/>
        <v>-110</v>
      </c>
      <c r="K111" s="191">
        <f t="shared" si="9"/>
        <v>-18.736160790325325</v>
      </c>
      <c r="L111" s="20"/>
    </row>
    <row r="112" spans="1:15" s="17" customFormat="1" ht="18" customHeight="1">
      <c r="A112" s="68" t="s">
        <v>146</v>
      </c>
      <c r="B112" s="66">
        <f t="shared" si="14"/>
        <v>78</v>
      </c>
      <c r="C112" s="103" t="s">
        <v>163</v>
      </c>
      <c r="D112" s="90"/>
      <c r="E112" s="228"/>
      <c r="F112" s="173"/>
      <c r="G112" s="173"/>
      <c r="H112" s="90"/>
      <c r="I112" s="127"/>
      <c r="J112" s="173"/>
      <c r="K112" s="191"/>
      <c r="L112" s="20"/>
    </row>
    <row r="113" spans="1:12" s="17" customFormat="1" ht="18" customHeight="1">
      <c r="A113" s="68" t="s">
        <v>57</v>
      </c>
      <c r="B113" s="66">
        <f t="shared" si="14"/>
        <v>79</v>
      </c>
      <c r="C113" s="103" t="s">
        <v>232</v>
      </c>
      <c r="D113" s="90"/>
      <c r="E113" s="229"/>
      <c r="F113" s="173"/>
      <c r="G113" s="173"/>
      <c r="H113" s="90"/>
      <c r="I113" s="124"/>
      <c r="J113" s="173"/>
      <c r="K113" s="191"/>
      <c r="L113" s="20"/>
    </row>
    <row r="114" spans="1:12" s="17" customFormat="1" ht="18" customHeight="1">
      <c r="A114" s="68" t="s">
        <v>58</v>
      </c>
      <c r="B114" s="66">
        <f t="shared" si="14"/>
        <v>80</v>
      </c>
      <c r="C114" s="103" t="s">
        <v>233</v>
      </c>
      <c r="D114" s="90"/>
      <c r="E114" s="229"/>
      <c r="F114" s="173"/>
      <c r="G114" s="173"/>
      <c r="H114" s="90"/>
      <c r="I114" s="124"/>
      <c r="J114" s="173"/>
      <c r="K114" s="191"/>
      <c r="L114" s="20"/>
    </row>
    <row r="115" spans="1:12" s="17" customFormat="1" ht="18" customHeight="1">
      <c r="A115" s="68" t="s">
        <v>147</v>
      </c>
      <c r="B115" s="66">
        <f t="shared" si="14"/>
        <v>81</v>
      </c>
      <c r="C115" s="103" t="s">
        <v>270</v>
      </c>
      <c r="D115" s="87"/>
      <c r="E115" s="229"/>
      <c r="F115" s="173"/>
      <c r="G115" s="173"/>
      <c r="H115" s="87"/>
      <c r="I115" s="124"/>
      <c r="J115" s="173"/>
      <c r="K115" s="191"/>
      <c r="L115" s="20"/>
    </row>
    <row r="116" spans="1:12" s="17" customFormat="1" ht="18" customHeight="1">
      <c r="A116" s="68" t="s">
        <v>59</v>
      </c>
      <c r="B116" s="66">
        <f t="shared" si="14"/>
        <v>82</v>
      </c>
      <c r="C116" s="103" t="s">
        <v>271</v>
      </c>
      <c r="D116" s="87"/>
      <c r="E116" s="229"/>
      <c r="F116" s="154"/>
      <c r="G116" s="173"/>
      <c r="H116" s="87"/>
      <c r="I116" s="124"/>
      <c r="J116" s="173"/>
      <c r="K116" s="191"/>
      <c r="L116" s="20"/>
    </row>
    <row r="117" spans="1:12" s="17" customFormat="1" ht="18" customHeight="1">
      <c r="A117" s="68" t="s">
        <v>120</v>
      </c>
      <c r="B117" s="66">
        <f t="shared" si="14"/>
        <v>83</v>
      </c>
      <c r="C117" s="103" t="s">
        <v>272</v>
      </c>
      <c r="D117" s="87"/>
      <c r="E117" s="229"/>
      <c r="F117" s="154"/>
      <c r="G117" s="162"/>
      <c r="H117" s="87"/>
      <c r="I117" s="124"/>
      <c r="J117" s="173"/>
      <c r="K117" s="191"/>
      <c r="L117" s="20"/>
    </row>
    <row r="118" spans="1:12" s="17" customFormat="1" ht="18" customHeight="1">
      <c r="A118" s="68" t="s">
        <v>121</v>
      </c>
      <c r="B118" s="66">
        <f t="shared" si="14"/>
        <v>84</v>
      </c>
      <c r="C118" s="103" t="s">
        <v>273</v>
      </c>
      <c r="D118" s="117">
        <v>462</v>
      </c>
      <c r="E118" s="230">
        <v>463.3</v>
      </c>
      <c r="F118" s="173">
        <f>E118-D118</f>
        <v>1.3000000000000114</v>
      </c>
      <c r="G118" s="173">
        <f t="shared" si="11"/>
        <v>0.28138528138528385</v>
      </c>
      <c r="H118" s="117">
        <v>837</v>
      </c>
      <c r="I118" s="128">
        <v>836.9</v>
      </c>
      <c r="J118" s="173">
        <f>I118-H118</f>
        <v>-0.10000000000002274</v>
      </c>
      <c r="K118" s="191">
        <f t="shared" si="9"/>
        <v>-1.1947431302272729E-2</v>
      </c>
      <c r="L118" s="20"/>
    </row>
    <row r="119" spans="1:12" s="17" customFormat="1" ht="18" customHeight="1" thickBot="1">
      <c r="A119" s="76" t="s">
        <v>148</v>
      </c>
      <c r="B119" s="72">
        <f t="shared" si="14"/>
        <v>85</v>
      </c>
      <c r="C119" s="110" t="s">
        <v>274</v>
      </c>
      <c r="D119" s="88"/>
      <c r="E119" s="129"/>
      <c r="F119" s="193"/>
      <c r="G119" s="193"/>
      <c r="H119" s="88"/>
      <c r="I119" s="129"/>
      <c r="J119" s="193"/>
      <c r="K119" s="194"/>
      <c r="L119" s="20"/>
    </row>
    <row r="120" spans="1:12" s="17" customFormat="1" ht="28.5" customHeight="1" thickBot="1">
      <c r="A120" s="79" t="s">
        <v>231</v>
      </c>
      <c r="B120" s="64">
        <f t="shared" si="14"/>
        <v>86</v>
      </c>
      <c r="C120" s="113">
        <v>1160</v>
      </c>
      <c r="D120" s="149">
        <f>D121+D122+D123+D124+D125</f>
        <v>165</v>
      </c>
      <c r="E120" s="93">
        <f>E121+E122+E123+E124+E125</f>
        <v>159.4</v>
      </c>
      <c r="F120" s="187">
        <f>E120-D120</f>
        <v>-5.5999999999999943</v>
      </c>
      <c r="G120" s="187">
        <f t="shared" si="11"/>
        <v>-3.3939393939393909</v>
      </c>
      <c r="H120" s="158">
        <f>H121+H122+H123+H124+H125</f>
        <v>717</v>
      </c>
      <c r="I120" s="158">
        <f>I121+I122+I123+I124+I125</f>
        <v>326.10000000000002</v>
      </c>
      <c r="J120" s="187">
        <f>I120-H120</f>
        <v>-390.9</v>
      </c>
      <c r="K120" s="188">
        <f t="shared" si="9"/>
        <v>-54.51882845188284</v>
      </c>
      <c r="L120" s="20"/>
    </row>
    <row r="121" spans="1:12" s="17" customFormat="1" ht="21.75" customHeight="1" thickBot="1">
      <c r="A121" s="74" t="s">
        <v>110</v>
      </c>
      <c r="B121" s="77">
        <f t="shared" si="14"/>
        <v>87</v>
      </c>
      <c r="C121" s="108" t="s">
        <v>234</v>
      </c>
      <c r="D121" s="145">
        <v>13</v>
      </c>
      <c r="E121" s="231">
        <v>53.7</v>
      </c>
      <c r="F121" s="187">
        <f t="shared" ref="F121:F125" si="15">E121-D121</f>
        <v>40.700000000000003</v>
      </c>
      <c r="G121" s="189">
        <f t="shared" si="11"/>
        <v>313.07692307692309</v>
      </c>
      <c r="H121" s="145">
        <v>413</v>
      </c>
      <c r="I121" s="130">
        <v>143.1</v>
      </c>
      <c r="J121" s="187">
        <f t="shared" ref="J121:J125" si="16">I121-H121</f>
        <v>-269.89999999999998</v>
      </c>
      <c r="K121" s="190">
        <f t="shared" si="9"/>
        <v>-65.351089588377718</v>
      </c>
      <c r="L121" s="20"/>
    </row>
    <row r="122" spans="1:12" s="17" customFormat="1" ht="21.75" customHeight="1" thickBot="1">
      <c r="A122" s="71" t="s">
        <v>111</v>
      </c>
      <c r="B122" s="66">
        <f t="shared" si="14"/>
        <v>88</v>
      </c>
      <c r="C122" s="108" t="s">
        <v>235</v>
      </c>
      <c r="D122" s="117">
        <v>23</v>
      </c>
      <c r="E122" s="230">
        <v>9.6</v>
      </c>
      <c r="F122" s="187">
        <f t="shared" si="15"/>
        <v>-13.4</v>
      </c>
      <c r="G122" s="173">
        <f t="shared" si="11"/>
        <v>-58.260869565217391</v>
      </c>
      <c r="H122" s="117">
        <v>46</v>
      </c>
      <c r="I122" s="128">
        <v>15.3</v>
      </c>
      <c r="J122" s="187">
        <f t="shared" si="16"/>
        <v>-30.7</v>
      </c>
      <c r="K122" s="191">
        <f t="shared" si="9"/>
        <v>-66.739130434782609</v>
      </c>
      <c r="L122" s="20"/>
    </row>
    <row r="123" spans="1:12" s="17" customFormat="1" ht="20.25" customHeight="1" thickBot="1">
      <c r="A123" s="71" t="s">
        <v>112</v>
      </c>
      <c r="B123" s="66">
        <f t="shared" si="14"/>
        <v>89</v>
      </c>
      <c r="C123" s="108" t="s">
        <v>236</v>
      </c>
      <c r="D123" s="117">
        <v>125</v>
      </c>
      <c r="E123" s="229">
        <v>92.7</v>
      </c>
      <c r="F123" s="187">
        <f t="shared" si="15"/>
        <v>-32.299999999999997</v>
      </c>
      <c r="G123" s="173">
        <f t="shared" si="11"/>
        <v>-25.839999999999996</v>
      </c>
      <c r="H123" s="117">
        <v>250</v>
      </c>
      <c r="I123" s="124">
        <v>160.30000000000001</v>
      </c>
      <c r="J123" s="187">
        <f t="shared" si="16"/>
        <v>-89.699999999999989</v>
      </c>
      <c r="K123" s="191">
        <f t="shared" si="9"/>
        <v>-35.879999999999995</v>
      </c>
      <c r="L123" s="21"/>
    </row>
    <row r="124" spans="1:12" s="17" customFormat="1" ht="26.25" customHeight="1" thickBot="1">
      <c r="A124" s="71" t="s">
        <v>113</v>
      </c>
      <c r="B124" s="66">
        <f t="shared" si="14"/>
        <v>90</v>
      </c>
      <c r="C124" s="108" t="s">
        <v>275</v>
      </c>
      <c r="D124" s="98"/>
      <c r="E124" s="229"/>
      <c r="F124" s="187"/>
      <c r="G124" s="173"/>
      <c r="H124" s="98"/>
      <c r="I124" s="124"/>
      <c r="J124" s="187"/>
      <c r="K124" s="191"/>
      <c r="L124" s="18"/>
    </row>
    <row r="125" spans="1:12" s="17" customFormat="1" ht="24.75" customHeight="1" thickBot="1">
      <c r="A125" s="78" t="s">
        <v>160</v>
      </c>
      <c r="B125" s="72">
        <f t="shared" si="14"/>
        <v>91</v>
      </c>
      <c r="C125" s="111" t="s">
        <v>276</v>
      </c>
      <c r="D125" s="146">
        <v>4</v>
      </c>
      <c r="E125" s="232">
        <v>3.4</v>
      </c>
      <c r="F125" s="187">
        <f t="shared" si="15"/>
        <v>-0.60000000000000009</v>
      </c>
      <c r="G125" s="193">
        <f t="shared" si="11"/>
        <v>-15.000000000000002</v>
      </c>
      <c r="H125" s="146">
        <v>8</v>
      </c>
      <c r="I125" s="152">
        <v>7.4</v>
      </c>
      <c r="J125" s="187">
        <f t="shared" si="16"/>
        <v>-0.59999999999999964</v>
      </c>
      <c r="K125" s="194">
        <f t="shared" si="9"/>
        <v>-7.4999999999999956</v>
      </c>
      <c r="L125" s="18"/>
    </row>
    <row r="126" spans="1:12" s="17" customFormat="1" ht="18" customHeight="1" thickBot="1">
      <c r="A126" s="79" t="s">
        <v>161</v>
      </c>
      <c r="B126" s="64">
        <f t="shared" si="14"/>
        <v>92</v>
      </c>
      <c r="C126" s="113">
        <v>1170</v>
      </c>
      <c r="D126" s="92"/>
      <c r="E126" s="134"/>
      <c r="F126" s="187"/>
      <c r="G126" s="187"/>
      <c r="H126" s="158"/>
      <c r="I126" s="158"/>
      <c r="J126" s="187"/>
      <c r="K126" s="188"/>
      <c r="L126" s="19"/>
    </row>
    <row r="127" spans="1:12" s="17" customFormat="1" ht="21" customHeight="1" thickBot="1">
      <c r="A127" s="74" t="s">
        <v>115</v>
      </c>
      <c r="B127" s="65">
        <f t="shared" si="14"/>
        <v>93</v>
      </c>
      <c r="C127" s="108" t="s">
        <v>277</v>
      </c>
      <c r="D127" s="99"/>
      <c r="E127" s="130"/>
      <c r="F127" s="157"/>
      <c r="G127" s="165"/>
      <c r="H127" s="157"/>
      <c r="I127" s="157"/>
      <c r="J127" s="189"/>
      <c r="K127" s="190"/>
      <c r="L127" s="21"/>
    </row>
    <row r="128" spans="1:12" s="17" customFormat="1" ht="20.25" customHeight="1" thickBot="1">
      <c r="A128" s="71" t="s">
        <v>116</v>
      </c>
      <c r="B128" s="66">
        <f t="shared" si="14"/>
        <v>94</v>
      </c>
      <c r="C128" s="109" t="s">
        <v>278</v>
      </c>
      <c r="D128" s="98"/>
      <c r="E128" s="131"/>
      <c r="F128" s="154"/>
      <c r="G128" s="162"/>
      <c r="H128" s="162"/>
      <c r="I128" s="162"/>
      <c r="J128" s="173"/>
      <c r="K128" s="191"/>
      <c r="L128" s="22"/>
    </row>
    <row r="129" spans="1:12" s="17" customFormat="1" ht="21.75" customHeight="1" thickBot="1">
      <c r="A129" s="78" t="s">
        <v>117</v>
      </c>
      <c r="B129" s="72">
        <f t="shared" si="14"/>
        <v>95</v>
      </c>
      <c r="C129" s="112" t="s">
        <v>279</v>
      </c>
      <c r="D129" s="91"/>
      <c r="E129" s="132"/>
      <c r="F129" s="156"/>
      <c r="G129" s="163"/>
      <c r="H129" s="163"/>
      <c r="I129" s="163"/>
      <c r="J129" s="193"/>
      <c r="K129" s="194"/>
      <c r="L129" s="24"/>
    </row>
    <row r="130" spans="1:12" s="17" customFormat="1" ht="21.75" thickBot="1">
      <c r="A130" s="79" t="s">
        <v>237</v>
      </c>
      <c r="B130" s="64">
        <f t="shared" si="14"/>
        <v>96</v>
      </c>
      <c r="C130" s="113">
        <v>1180</v>
      </c>
      <c r="D130" s="89"/>
      <c r="E130" s="133"/>
      <c r="F130" s="158"/>
      <c r="G130" s="164"/>
      <c r="H130" s="164"/>
      <c r="I130" s="164"/>
      <c r="J130" s="187"/>
      <c r="K130" s="188"/>
      <c r="L130" s="24"/>
    </row>
    <row r="131" spans="1:12" s="17" customFormat="1" ht="21.75" thickBot="1">
      <c r="A131" s="60" t="s">
        <v>238</v>
      </c>
      <c r="B131" s="80">
        <f t="shared" si="14"/>
        <v>97</v>
      </c>
      <c r="C131" s="114">
        <v>1190</v>
      </c>
      <c r="D131" s="202">
        <f>D53+D44-D97</f>
        <v>1473.0000000000005</v>
      </c>
      <c r="E131" s="202">
        <f>E53+E44-E97</f>
        <v>1473.0000000000005</v>
      </c>
      <c r="F131" s="187">
        <f>E131-D131</f>
        <v>0</v>
      </c>
      <c r="G131" s="187"/>
      <c r="H131" s="220">
        <f>H53+H36-H54</f>
        <v>1473</v>
      </c>
      <c r="I131" s="220">
        <f>I53+I36-I54</f>
        <v>1472.9999999999982</v>
      </c>
      <c r="J131" s="187">
        <f>I131-H131</f>
        <v>-1.8189894035458565E-12</v>
      </c>
      <c r="K131" s="188">
        <f t="shared" si="9"/>
        <v>-1.2348875787819798E-13</v>
      </c>
      <c r="L131" s="23">
        <f t="shared" ref="L131" si="17">SUM(L128-L129-L130)</f>
        <v>0</v>
      </c>
    </row>
    <row r="132" spans="1:12" s="16" customFormat="1" ht="41.25" thickBot="1">
      <c r="A132" s="63" t="s">
        <v>164</v>
      </c>
      <c r="B132" s="64">
        <f t="shared" si="14"/>
        <v>98</v>
      </c>
      <c r="C132" s="179">
        <v>1200</v>
      </c>
      <c r="D132" s="149">
        <v>317.3</v>
      </c>
      <c r="E132" s="233">
        <v>317.3</v>
      </c>
      <c r="F132" s="187">
        <f t="shared" ref="F132:F137" si="18">E132-D132</f>
        <v>0</v>
      </c>
      <c r="G132" s="164"/>
      <c r="H132" s="149">
        <v>1305.7</v>
      </c>
      <c r="I132" s="218">
        <v>1305.7</v>
      </c>
      <c r="J132" s="187">
        <f t="shared" ref="J132:J137" si="19">I132-H132</f>
        <v>0</v>
      </c>
      <c r="K132" s="188">
        <f t="shared" si="9"/>
        <v>0</v>
      </c>
      <c r="L132" s="22"/>
    </row>
    <row r="133" spans="1:12" s="17" customFormat="1" ht="21" thickBot="1">
      <c r="A133" s="63" t="s">
        <v>5</v>
      </c>
      <c r="B133" s="64">
        <f t="shared" si="14"/>
        <v>99</v>
      </c>
      <c r="C133" s="179">
        <v>1210</v>
      </c>
      <c r="D133" s="199">
        <f>D36</f>
        <v>5146.3999999999996</v>
      </c>
      <c r="E133" s="234">
        <f>E36</f>
        <v>4999</v>
      </c>
      <c r="F133" s="187">
        <f t="shared" si="18"/>
        <v>-147.39999999999964</v>
      </c>
      <c r="G133" s="187">
        <f t="shared" si="11"/>
        <v>-2.8641380382403168</v>
      </c>
      <c r="H133" s="158">
        <f>H36</f>
        <v>10812.3</v>
      </c>
      <c r="I133" s="158">
        <f>I36</f>
        <v>10277.099999999999</v>
      </c>
      <c r="J133" s="187">
        <f t="shared" si="19"/>
        <v>-535.20000000000073</v>
      </c>
      <c r="K133" s="188">
        <f t="shared" si="9"/>
        <v>-4.9499181487750139</v>
      </c>
      <c r="L133" s="20"/>
    </row>
    <row r="134" spans="1:12" s="17" customFormat="1" ht="18" customHeight="1" thickBot="1">
      <c r="A134" s="200" t="s">
        <v>60</v>
      </c>
      <c r="B134" s="64">
        <f t="shared" si="14"/>
        <v>100</v>
      </c>
      <c r="C134" s="201">
        <v>1220</v>
      </c>
      <c r="D134" s="149">
        <f>D54+D132</f>
        <v>5146.3999999999996</v>
      </c>
      <c r="E134" s="225">
        <f>E54+E132</f>
        <v>4999</v>
      </c>
      <c r="F134" s="187">
        <f t="shared" si="18"/>
        <v>-147.39999999999964</v>
      </c>
      <c r="G134" s="187">
        <f t="shared" si="11"/>
        <v>-2.8641380382403168</v>
      </c>
      <c r="H134" s="158">
        <f>H132+H54</f>
        <v>10812.3</v>
      </c>
      <c r="I134" s="158">
        <f>I54+I132</f>
        <v>10277.1</v>
      </c>
      <c r="J134" s="187">
        <f t="shared" si="19"/>
        <v>-535.19999999999891</v>
      </c>
      <c r="K134" s="188">
        <f t="shared" si="9"/>
        <v>-4.9499181487749961</v>
      </c>
      <c r="L134" s="20"/>
    </row>
    <row r="135" spans="1:12" s="17" customFormat="1" ht="18" customHeight="1" thickBot="1">
      <c r="A135" s="200" t="s">
        <v>61</v>
      </c>
      <c r="B135" s="64">
        <f t="shared" si="14"/>
        <v>101</v>
      </c>
      <c r="C135" s="201">
        <v>1230</v>
      </c>
      <c r="D135" s="202">
        <f>D133-D134</f>
        <v>0</v>
      </c>
      <c r="E135" s="235">
        <f>E133-E134</f>
        <v>0</v>
      </c>
      <c r="F135" s="187">
        <f t="shared" si="18"/>
        <v>0</v>
      </c>
      <c r="G135" s="187">
        <v>0</v>
      </c>
      <c r="H135" s="158">
        <f>H133-H134</f>
        <v>0</v>
      </c>
      <c r="I135" s="158">
        <f>I133-I134</f>
        <v>0</v>
      </c>
      <c r="J135" s="187">
        <f t="shared" si="19"/>
        <v>0</v>
      </c>
      <c r="K135" s="188">
        <v>0</v>
      </c>
      <c r="L135" s="20"/>
    </row>
    <row r="136" spans="1:12" s="17" customFormat="1" ht="18" customHeight="1" thickBot="1">
      <c r="A136" s="63" t="s">
        <v>62</v>
      </c>
      <c r="B136" s="64">
        <f t="shared" si="14"/>
        <v>102</v>
      </c>
      <c r="C136" s="92">
        <v>2000</v>
      </c>
      <c r="D136" s="149">
        <v>613.70000000000005</v>
      </c>
      <c r="E136" s="236">
        <v>613.70000000000005</v>
      </c>
      <c r="F136" s="187">
        <f t="shared" si="18"/>
        <v>0</v>
      </c>
      <c r="G136" s="187">
        <f t="shared" si="11"/>
        <v>0</v>
      </c>
      <c r="H136" s="158">
        <f>I137</f>
        <v>1166.7</v>
      </c>
      <c r="I136" s="158">
        <f>H137</f>
        <v>1166.7</v>
      </c>
      <c r="J136" s="187">
        <f t="shared" si="19"/>
        <v>0</v>
      </c>
      <c r="K136" s="188">
        <f t="shared" si="9"/>
        <v>0</v>
      </c>
      <c r="L136" s="21"/>
    </row>
    <row r="137" spans="1:12" s="16" customFormat="1" ht="38.25" customHeight="1" thickBot="1">
      <c r="A137" s="68" t="s">
        <v>63</v>
      </c>
      <c r="B137" s="65">
        <f t="shared" si="14"/>
        <v>103</v>
      </c>
      <c r="C137" s="90">
        <v>2010</v>
      </c>
      <c r="D137" s="118">
        <v>613.70000000000005</v>
      </c>
      <c r="E137" s="237">
        <v>613.70000000000005</v>
      </c>
      <c r="F137" s="187">
        <f t="shared" si="18"/>
        <v>0</v>
      </c>
      <c r="G137" s="189">
        <f t="shared" si="11"/>
        <v>0</v>
      </c>
      <c r="H137" s="118">
        <v>1166.7</v>
      </c>
      <c r="I137" s="219">
        <v>1166.7</v>
      </c>
      <c r="J137" s="187">
        <f t="shared" si="19"/>
        <v>0</v>
      </c>
      <c r="K137" s="190">
        <f t="shared" si="9"/>
        <v>0</v>
      </c>
      <c r="L137" s="25"/>
    </row>
    <row r="138" spans="1:12" s="17" customFormat="1" ht="18" customHeight="1">
      <c r="A138" s="68" t="s">
        <v>64</v>
      </c>
      <c r="B138" s="66">
        <f t="shared" si="14"/>
        <v>104</v>
      </c>
      <c r="C138" s="90">
        <v>2020</v>
      </c>
      <c r="D138" s="90"/>
      <c r="E138" s="124"/>
      <c r="F138" s="173"/>
      <c r="G138" s="173"/>
      <c r="H138" s="154"/>
      <c r="I138" s="154"/>
      <c r="J138" s="173"/>
      <c r="K138" s="191"/>
      <c r="L138" s="19"/>
    </row>
    <row r="139" spans="1:12" s="17" customFormat="1" ht="33.75" customHeight="1">
      <c r="A139" s="68" t="s">
        <v>65</v>
      </c>
      <c r="B139" s="66">
        <f t="shared" si="14"/>
        <v>105</v>
      </c>
      <c r="C139" s="90">
        <v>2030</v>
      </c>
      <c r="D139" s="90"/>
      <c r="E139" s="124"/>
      <c r="F139" s="173"/>
      <c r="G139" s="173"/>
      <c r="H139" s="154"/>
      <c r="I139" s="154"/>
      <c r="J139" s="173"/>
      <c r="K139" s="191"/>
      <c r="L139" s="20"/>
    </row>
    <row r="140" spans="1:12" s="17" customFormat="1" ht="18" customHeight="1" thickBot="1">
      <c r="A140" s="76" t="s">
        <v>28</v>
      </c>
      <c r="B140" s="73">
        <f t="shared" si="14"/>
        <v>106</v>
      </c>
      <c r="C140" s="91">
        <v>2040</v>
      </c>
      <c r="D140" s="91"/>
      <c r="E140" s="129"/>
      <c r="F140" s="193"/>
      <c r="G140" s="193"/>
      <c r="H140" s="156"/>
      <c r="I140" s="156"/>
      <c r="J140" s="193"/>
      <c r="K140" s="194"/>
      <c r="L140" s="20"/>
    </row>
    <row r="141" spans="1:12" s="17" customFormat="1" ht="21.75" customHeight="1" thickBot="1">
      <c r="A141" s="63" t="s">
        <v>83</v>
      </c>
      <c r="B141" s="64">
        <f t="shared" si="14"/>
        <v>107</v>
      </c>
      <c r="C141" s="92">
        <v>3000</v>
      </c>
      <c r="D141" s="89"/>
      <c r="E141" s="134"/>
      <c r="F141" s="187"/>
      <c r="G141" s="187"/>
      <c r="H141" s="158"/>
      <c r="I141" s="158"/>
      <c r="J141" s="187"/>
      <c r="K141" s="188"/>
      <c r="L141" s="20"/>
    </row>
    <row r="142" spans="1:12" s="17" customFormat="1" ht="21" customHeight="1">
      <c r="A142" s="60" t="s">
        <v>31</v>
      </c>
      <c r="B142" s="65">
        <f t="shared" si="14"/>
        <v>108</v>
      </c>
      <c r="C142" s="85">
        <v>3010</v>
      </c>
      <c r="D142" s="85"/>
      <c r="E142" s="130"/>
      <c r="F142" s="189"/>
      <c r="G142" s="189"/>
      <c r="H142" s="157"/>
      <c r="I142" s="157"/>
      <c r="J142" s="189"/>
      <c r="K142" s="190"/>
      <c r="L142" s="20"/>
    </row>
    <row r="143" spans="1:12" s="17" customFormat="1" ht="35.25" customHeight="1">
      <c r="A143" s="68" t="s">
        <v>27</v>
      </c>
      <c r="B143" s="66">
        <f t="shared" si="14"/>
        <v>109</v>
      </c>
      <c r="C143" s="90">
        <v>3020</v>
      </c>
      <c r="D143" s="90"/>
      <c r="E143" s="124"/>
      <c r="F143" s="173"/>
      <c r="G143" s="173"/>
      <c r="H143" s="154"/>
      <c r="I143" s="154"/>
      <c r="J143" s="173"/>
      <c r="K143" s="191"/>
      <c r="L143" s="20"/>
    </row>
    <row r="144" spans="1:12" s="17" customFormat="1" ht="21" customHeight="1">
      <c r="A144" s="68" t="s">
        <v>84</v>
      </c>
      <c r="B144" s="66">
        <f t="shared" si="14"/>
        <v>110</v>
      </c>
      <c r="C144" s="90">
        <v>3030</v>
      </c>
      <c r="D144" s="98"/>
      <c r="E144" s="124"/>
      <c r="F144" s="173"/>
      <c r="G144" s="173"/>
      <c r="H144" s="154"/>
      <c r="I144" s="154"/>
      <c r="J144" s="173"/>
      <c r="K144" s="191"/>
      <c r="L144" s="20"/>
    </row>
    <row r="145" spans="1:12" s="17" customFormat="1" ht="21" customHeight="1">
      <c r="A145" s="68" t="s">
        <v>0</v>
      </c>
      <c r="B145" s="66">
        <f t="shared" si="14"/>
        <v>111</v>
      </c>
      <c r="C145" s="90" t="s">
        <v>165</v>
      </c>
      <c r="D145" s="98"/>
      <c r="E145" s="124"/>
      <c r="F145" s="173"/>
      <c r="G145" s="173"/>
      <c r="H145" s="154"/>
      <c r="I145" s="154"/>
      <c r="J145" s="173"/>
      <c r="K145" s="191"/>
      <c r="L145" s="20"/>
    </row>
    <row r="146" spans="1:12" s="17" customFormat="1" ht="21" customHeight="1">
      <c r="A146" s="68" t="s">
        <v>1</v>
      </c>
      <c r="B146" s="66">
        <f t="shared" si="14"/>
        <v>112</v>
      </c>
      <c r="C146" s="90" t="s">
        <v>166</v>
      </c>
      <c r="D146" s="90"/>
      <c r="E146" s="124"/>
      <c r="F146" s="173"/>
      <c r="G146" s="173"/>
      <c r="H146" s="154"/>
      <c r="I146" s="154"/>
      <c r="J146" s="173"/>
      <c r="K146" s="191"/>
      <c r="L146" s="20"/>
    </row>
    <row r="147" spans="1:12" s="27" customFormat="1" ht="21" customHeight="1" thickBot="1">
      <c r="A147" s="68" t="s">
        <v>8</v>
      </c>
      <c r="B147" s="66">
        <f t="shared" si="14"/>
        <v>113</v>
      </c>
      <c r="C147" s="90" t="s">
        <v>167</v>
      </c>
      <c r="D147" s="90"/>
      <c r="E147" s="135"/>
      <c r="F147" s="154"/>
      <c r="G147" s="162"/>
      <c r="H147" s="166"/>
      <c r="I147" s="166"/>
      <c r="J147" s="173"/>
      <c r="K147" s="191"/>
      <c r="L147" s="26"/>
    </row>
    <row r="148" spans="1:12" s="16" customFormat="1" ht="21" customHeight="1" thickBot="1">
      <c r="A148" s="68" t="s">
        <v>2</v>
      </c>
      <c r="B148" s="66">
        <f t="shared" si="14"/>
        <v>114</v>
      </c>
      <c r="C148" s="90" t="s">
        <v>168</v>
      </c>
      <c r="D148" s="90"/>
      <c r="E148" s="131"/>
      <c r="F148" s="154"/>
      <c r="G148" s="162"/>
      <c r="H148" s="162"/>
      <c r="I148" s="162"/>
      <c r="J148" s="173"/>
      <c r="K148" s="191"/>
      <c r="L148" s="22"/>
    </row>
    <row r="149" spans="1:12" s="16" customFormat="1" ht="32.25" customHeight="1" thickBot="1">
      <c r="A149" s="68" t="s">
        <v>9</v>
      </c>
      <c r="B149" s="66">
        <f t="shared" si="14"/>
        <v>115</v>
      </c>
      <c r="C149" s="90" t="s">
        <v>169</v>
      </c>
      <c r="D149" s="90"/>
      <c r="E149" s="131"/>
      <c r="F149" s="154"/>
      <c r="G149" s="162"/>
      <c r="H149" s="162"/>
      <c r="I149" s="162"/>
      <c r="J149" s="173"/>
      <c r="K149" s="191"/>
      <c r="L149" s="22"/>
    </row>
    <row r="150" spans="1:12" s="17" customFormat="1" ht="18" customHeight="1">
      <c r="A150" s="68" t="s">
        <v>18</v>
      </c>
      <c r="B150" s="66">
        <f t="shared" si="14"/>
        <v>116</v>
      </c>
      <c r="C150" s="90" t="s">
        <v>170</v>
      </c>
      <c r="D150" s="90"/>
      <c r="E150" s="124"/>
      <c r="F150" s="154"/>
      <c r="G150" s="162"/>
      <c r="H150" s="154"/>
      <c r="I150" s="154"/>
      <c r="J150" s="173"/>
      <c r="K150" s="191"/>
      <c r="L150" s="20"/>
    </row>
    <row r="151" spans="1:12" s="17" customFormat="1" ht="18" customHeight="1" thickBot="1">
      <c r="A151" s="76" t="s">
        <v>122</v>
      </c>
      <c r="B151" s="73">
        <f t="shared" si="14"/>
        <v>117</v>
      </c>
      <c r="C151" s="91">
        <v>3040</v>
      </c>
      <c r="D151" s="91"/>
      <c r="E151" s="129"/>
      <c r="F151" s="156"/>
      <c r="G151" s="163"/>
      <c r="H151" s="156"/>
      <c r="I151" s="156"/>
      <c r="J151" s="193"/>
      <c r="K151" s="194"/>
      <c r="L151" s="20"/>
    </row>
    <row r="152" spans="1:12" s="17" customFormat="1" ht="18" customHeight="1" thickBot="1">
      <c r="A152" s="63" t="s">
        <v>123</v>
      </c>
      <c r="B152" s="64">
        <f t="shared" si="14"/>
        <v>118</v>
      </c>
      <c r="C152" s="92">
        <v>4000</v>
      </c>
      <c r="D152" s="89">
        <v>1120.2</v>
      </c>
      <c r="E152" s="134">
        <v>1120.2</v>
      </c>
      <c r="F152" s="241">
        <v>0</v>
      </c>
      <c r="G152" s="241">
        <v>0</v>
      </c>
      <c r="H152" s="158">
        <v>1120.2</v>
      </c>
      <c r="I152" s="158">
        <v>1120.2</v>
      </c>
      <c r="J152" s="187">
        <f>I152-H152</f>
        <v>0</v>
      </c>
      <c r="K152" s="188">
        <v>0</v>
      </c>
      <c r="L152" s="20"/>
    </row>
    <row r="153" spans="1:12" s="17" customFormat="1" ht="18" customHeight="1" thickBot="1">
      <c r="A153" s="63" t="s">
        <v>124</v>
      </c>
      <c r="B153" s="64">
        <f t="shared" si="14"/>
        <v>119</v>
      </c>
      <c r="C153" s="92">
        <v>5000</v>
      </c>
      <c r="D153" s="89"/>
      <c r="E153" s="134"/>
      <c r="F153" s="158"/>
      <c r="G153" s="164"/>
      <c r="H153" s="158"/>
      <c r="I153" s="158"/>
      <c r="J153" s="187"/>
      <c r="K153" s="188"/>
      <c r="L153" s="20"/>
    </row>
    <row r="154" spans="1:12" s="17" customFormat="1" ht="18.75" customHeight="1">
      <c r="A154" s="68" t="s">
        <v>32</v>
      </c>
      <c r="B154" s="65">
        <f t="shared" si="14"/>
        <v>120</v>
      </c>
      <c r="C154" s="90">
        <v>5010</v>
      </c>
      <c r="D154" s="85"/>
      <c r="E154" s="130"/>
      <c r="F154" s="157"/>
      <c r="G154" s="165"/>
      <c r="H154" s="157"/>
      <c r="I154" s="157"/>
      <c r="J154" s="189"/>
      <c r="K154" s="190"/>
      <c r="L154" s="20"/>
    </row>
    <row r="155" spans="1:12" s="17" customFormat="1" ht="18.75" customHeight="1">
      <c r="A155" s="68" t="s">
        <v>66</v>
      </c>
      <c r="B155" s="66">
        <f t="shared" si="14"/>
        <v>121</v>
      </c>
      <c r="C155" s="90" t="s">
        <v>171</v>
      </c>
      <c r="D155" s="90"/>
      <c r="E155" s="124"/>
      <c r="F155" s="154"/>
      <c r="G155" s="162"/>
      <c r="H155" s="154"/>
      <c r="I155" s="154"/>
      <c r="J155" s="173"/>
      <c r="K155" s="191"/>
      <c r="L155" s="20"/>
    </row>
    <row r="156" spans="1:12" s="17" customFormat="1" ht="18.75" customHeight="1">
      <c r="A156" s="68" t="s">
        <v>33</v>
      </c>
      <c r="B156" s="66">
        <f t="shared" si="14"/>
        <v>122</v>
      </c>
      <c r="C156" s="90" t="s">
        <v>172</v>
      </c>
      <c r="D156" s="98"/>
      <c r="E156" s="124"/>
      <c r="F156" s="154"/>
      <c r="G156" s="162"/>
      <c r="H156" s="154"/>
      <c r="I156" s="154"/>
      <c r="J156" s="173"/>
      <c r="K156" s="191"/>
      <c r="L156" s="20"/>
    </row>
    <row r="157" spans="1:12" s="17" customFormat="1" ht="18.75" customHeight="1">
      <c r="A157" s="68" t="s">
        <v>34</v>
      </c>
      <c r="B157" s="66">
        <f t="shared" si="14"/>
        <v>123</v>
      </c>
      <c r="C157" s="90" t="s">
        <v>173</v>
      </c>
      <c r="D157" s="90"/>
      <c r="E157" s="124"/>
      <c r="F157" s="154"/>
      <c r="G157" s="162"/>
      <c r="H157" s="154"/>
      <c r="I157" s="154"/>
      <c r="J157" s="173"/>
      <c r="K157" s="191"/>
      <c r="L157" s="20"/>
    </row>
    <row r="158" spans="1:12" s="17" customFormat="1" ht="18.75" customHeight="1">
      <c r="A158" s="68" t="s">
        <v>67</v>
      </c>
      <c r="B158" s="66">
        <f t="shared" si="14"/>
        <v>124</v>
      </c>
      <c r="C158" s="90">
        <v>5020</v>
      </c>
      <c r="D158" s="90"/>
      <c r="E158" s="124"/>
      <c r="F158" s="154"/>
      <c r="G158" s="162"/>
      <c r="H158" s="154"/>
      <c r="I158" s="154"/>
      <c r="J158" s="173"/>
      <c r="K158" s="191"/>
      <c r="L158" s="20"/>
    </row>
    <row r="159" spans="1:12" s="17" customFormat="1" ht="18.75" customHeight="1" thickBot="1">
      <c r="A159" s="68" t="s">
        <v>35</v>
      </c>
      <c r="B159" s="66">
        <f t="shared" si="14"/>
        <v>125</v>
      </c>
      <c r="C159" s="90">
        <v>5030</v>
      </c>
      <c r="D159" s="90"/>
      <c r="E159" s="124"/>
      <c r="F159" s="154"/>
      <c r="G159" s="162"/>
      <c r="H159" s="154"/>
      <c r="I159" s="154"/>
      <c r="J159" s="173"/>
      <c r="K159" s="191"/>
      <c r="L159" s="20"/>
    </row>
    <row r="160" spans="1:12" s="17" customFormat="1" ht="18.75" customHeight="1" thickBot="1">
      <c r="A160" s="68" t="s">
        <v>66</v>
      </c>
      <c r="B160" s="66">
        <f t="shared" si="14"/>
        <v>126</v>
      </c>
      <c r="C160" s="90" t="s">
        <v>174</v>
      </c>
      <c r="D160" s="90"/>
      <c r="E160" s="131"/>
      <c r="F160" s="154"/>
      <c r="G160" s="162"/>
      <c r="H160" s="162"/>
      <c r="I160" s="162"/>
      <c r="J160" s="173"/>
      <c r="K160" s="191"/>
      <c r="L160" s="22"/>
    </row>
    <row r="161" spans="1:12" s="17" customFormat="1" ht="18.75" customHeight="1">
      <c r="A161" s="68" t="s">
        <v>33</v>
      </c>
      <c r="B161" s="66">
        <f t="shared" si="14"/>
        <v>127</v>
      </c>
      <c r="C161" s="90" t="s">
        <v>175</v>
      </c>
      <c r="D161" s="98"/>
      <c r="E161" s="124"/>
      <c r="F161" s="154"/>
      <c r="G161" s="162"/>
      <c r="H161" s="154"/>
      <c r="I161" s="154"/>
      <c r="J161" s="173"/>
      <c r="K161" s="191"/>
      <c r="L161" s="20"/>
    </row>
    <row r="162" spans="1:12" s="28" customFormat="1" ht="18.75" customHeight="1">
      <c r="A162" s="68" t="s">
        <v>34</v>
      </c>
      <c r="B162" s="66">
        <f t="shared" si="14"/>
        <v>128</v>
      </c>
      <c r="C162" s="90" t="s">
        <v>176</v>
      </c>
      <c r="D162" s="90"/>
      <c r="E162" s="124"/>
      <c r="F162" s="154"/>
      <c r="G162" s="162"/>
      <c r="H162" s="154"/>
      <c r="I162" s="154"/>
      <c r="J162" s="173"/>
      <c r="K162" s="191"/>
      <c r="L162" s="20"/>
    </row>
    <row r="163" spans="1:12" s="28" customFormat="1" ht="18.75" customHeight="1" thickBot="1">
      <c r="A163" s="68" t="s">
        <v>177</v>
      </c>
      <c r="B163" s="73">
        <f t="shared" si="14"/>
        <v>129</v>
      </c>
      <c r="C163" s="90">
        <v>5040</v>
      </c>
      <c r="D163" s="91"/>
      <c r="E163" s="129"/>
      <c r="F163" s="156"/>
      <c r="G163" s="163"/>
      <c r="H163" s="156"/>
      <c r="I163" s="156"/>
      <c r="J163" s="193"/>
      <c r="K163" s="194"/>
      <c r="L163" s="20"/>
    </row>
    <row r="164" spans="1:12" s="28" customFormat="1" ht="21" thickBot="1">
      <c r="A164" s="63" t="s">
        <v>125</v>
      </c>
      <c r="B164" s="64">
        <f t="shared" si="14"/>
        <v>130</v>
      </c>
      <c r="C164" s="92">
        <v>6000</v>
      </c>
      <c r="D164" s="89"/>
      <c r="E164" s="134"/>
      <c r="F164" s="187"/>
      <c r="G164" s="187"/>
      <c r="H164" s="158"/>
      <c r="I164" s="158"/>
      <c r="J164" s="187"/>
      <c r="K164" s="188"/>
      <c r="L164" s="21"/>
    </row>
    <row r="165" spans="1:12" s="28" customFormat="1" ht="23.25" customHeight="1" thickBot="1">
      <c r="A165" s="68" t="s">
        <v>68</v>
      </c>
      <c r="B165" s="65">
        <f t="shared" si="14"/>
        <v>131</v>
      </c>
      <c r="C165" s="90">
        <v>6010</v>
      </c>
      <c r="D165" s="118">
        <v>16</v>
      </c>
      <c r="E165" s="136">
        <v>16</v>
      </c>
      <c r="F165" s="189">
        <f t="shared" ref="F165" si="20">D165-E165</f>
        <v>0</v>
      </c>
      <c r="G165" s="189">
        <f t="shared" ref="G165:G199" si="21">F165/D165*100</f>
        <v>0</v>
      </c>
      <c r="H165" s="136">
        <v>16</v>
      </c>
      <c r="I165" s="136">
        <v>16</v>
      </c>
      <c r="J165" s="189">
        <f t="shared" ref="J165:J169" si="22">H165-I165</f>
        <v>0</v>
      </c>
      <c r="K165" s="190">
        <f t="shared" ref="K165:K199" si="23">J165/H165*100</f>
        <v>0</v>
      </c>
      <c r="L165" s="22"/>
    </row>
    <row r="166" spans="1:12" s="28" customFormat="1" ht="23.25" customHeight="1">
      <c r="A166" s="68" t="s">
        <v>69</v>
      </c>
      <c r="B166" s="66">
        <f t="shared" si="14"/>
        <v>132</v>
      </c>
      <c r="C166" s="90">
        <v>6020</v>
      </c>
      <c r="D166" s="90"/>
      <c r="E166" s="94"/>
      <c r="F166" s="173"/>
      <c r="G166" s="173"/>
      <c r="H166" s="90"/>
      <c r="I166" s="90"/>
      <c r="J166" s="173"/>
      <c r="K166" s="191"/>
      <c r="L166" s="19"/>
    </row>
    <row r="167" spans="1:12" s="28" customFormat="1" ht="38.25" customHeight="1">
      <c r="A167" s="68" t="s">
        <v>126</v>
      </c>
      <c r="B167" s="66">
        <f t="shared" si="14"/>
        <v>133</v>
      </c>
      <c r="C167" s="90">
        <v>6030</v>
      </c>
      <c r="D167" s="98"/>
      <c r="E167" s="137"/>
      <c r="F167" s="173"/>
      <c r="G167" s="173"/>
      <c r="H167" s="98"/>
      <c r="I167" s="98"/>
      <c r="J167" s="173"/>
      <c r="K167" s="191"/>
      <c r="L167" s="20"/>
    </row>
    <row r="168" spans="1:12" s="28" customFormat="1" ht="23.25" customHeight="1" thickBot="1">
      <c r="A168" s="76" t="s">
        <v>70</v>
      </c>
      <c r="B168" s="73">
        <f t="shared" si="14"/>
        <v>134</v>
      </c>
      <c r="C168" s="91">
        <v>6040</v>
      </c>
      <c r="D168" s="91">
        <v>0.05</v>
      </c>
      <c r="E168" s="95">
        <v>0.05</v>
      </c>
      <c r="F168" s="193">
        <f t="shared" ref="F168:F172" si="24">D168-E168</f>
        <v>0</v>
      </c>
      <c r="G168" s="193">
        <f t="shared" si="21"/>
        <v>0</v>
      </c>
      <c r="H168" s="91">
        <v>0.05</v>
      </c>
      <c r="I168" s="91">
        <v>0.05</v>
      </c>
      <c r="J168" s="193">
        <f t="shared" si="22"/>
        <v>0</v>
      </c>
      <c r="K168" s="194">
        <f t="shared" si="23"/>
        <v>0</v>
      </c>
      <c r="L168" s="20"/>
    </row>
    <row r="169" spans="1:12" s="28" customFormat="1" ht="18" customHeight="1" thickBot="1">
      <c r="A169" s="63" t="s">
        <v>127</v>
      </c>
      <c r="B169" s="64">
        <f t="shared" si="14"/>
        <v>135</v>
      </c>
      <c r="C169" s="92">
        <v>7000</v>
      </c>
      <c r="D169" s="89"/>
      <c r="E169" s="134"/>
      <c r="F169" s="187">
        <f t="shared" si="24"/>
        <v>0</v>
      </c>
      <c r="G169" s="187">
        <v>0</v>
      </c>
      <c r="H169" s="158"/>
      <c r="I169" s="158"/>
      <c r="J169" s="187">
        <f t="shared" si="22"/>
        <v>0</v>
      </c>
      <c r="K169" s="188">
        <v>0</v>
      </c>
      <c r="L169" s="20"/>
    </row>
    <row r="170" spans="1:12" s="28" customFormat="1" ht="18" customHeight="1" thickBot="1">
      <c r="A170" s="60" t="s">
        <v>71</v>
      </c>
      <c r="B170" s="65">
        <f t="shared" si="14"/>
        <v>136</v>
      </c>
      <c r="C170" s="85">
        <v>7010</v>
      </c>
      <c r="D170" s="157">
        <v>3358</v>
      </c>
      <c r="E170" s="157">
        <v>3358</v>
      </c>
      <c r="F170" s="189">
        <f t="shared" si="24"/>
        <v>0</v>
      </c>
      <c r="G170" s="189">
        <f t="shared" si="21"/>
        <v>0</v>
      </c>
      <c r="H170" s="157">
        <v>3358</v>
      </c>
      <c r="I170" s="157">
        <v>3358</v>
      </c>
      <c r="J170" s="189">
        <f>I170-H170</f>
        <v>0</v>
      </c>
      <c r="K170" s="190">
        <f t="shared" ref="K170:K172" si="25">J170/H170*100</f>
        <v>0</v>
      </c>
      <c r="L170" s="21"/>
    </row>
    <row r="171" spans="1:12" s="17" customFormat="1" ht="21" customHeight="1" thickBot="1">
      <c r="A171" s="68" t="s">
        <v>72</v>
      </c>
      <c r="B171" s="66">
        <f t="shared" si="14"/>
        <v>137</v>
      </c>
      <c r="C171" s="90">
        <v>7020</v>
      </c>
      <c r="D171" s="154">
        <v>424.5</v>
      </c>
      <c r="E171" s="154">
        <v>424.5</v>
      </c>
      <c r="F171" s="173">
        <f t="shared" si="24"/>
        <v>0</v>
      </c>
      <c r="G171" s="173">
        <f t="shared" si="21"/>
        <v>0</v>
      </c>
      <c r="H171" s="154">
        <v>424.5</v>
      </c>
      <c r="I171" s="154">
        <v>424.5</v>
      </c>
      <c r="J171" s="189">
        <f t="shared" ref="J171:J174" si="26">I171-H171</f>
        <v>0</v>
      </c>
      <c r="K171" s="191">
        <f t="shared" si="25"/>
        <v>0</v>
      </c>
      <c r="L171" s="22"/>
    </row>
    <row r="172" spans="1:12" s="17" customFormat="1" ht="20.25">
      <c r="A172" s="68" t="s">
        <v>73</v>
      </c>
      <c r="B172" s="66">
        <f t="shared" si="14"/>
        <v>138</v>
      </c>
      <c r="C172" s="90">
        <v>7030</v>
      </c>
      <c r="D172" s="222">
        <f>D170+D171</f>
        <v>3782.5</v>
      </c>
      <c r="E172" s="222">
        <f>E170+E171</f>
        <v>3782.5</v>
      </c>
      <c r="F172" s="173">
        <f t="shared" si="24"/>
        <v>0</v>
      </c>
      <c r="G172" s="173">
        <f t="shared" si="21"/>
        <v>0</v>
      </c>
      <c r="H172" s="222">
        <f>H170+H171</f>
        <v>3782.5</v>
      </c>
      <c r="I172" s="222">
        <f>I170+I171</f>
        <v>3782.5</v>
      </c>
      <c r="J172" s="189">
        <f t="shared" si="26"/>
        <v>0</v>
      </c>
      <c r="K172" s="191">
        <f t="shared" si="25"/>
        <v>0</v>
      </c>
      <c r="L172" s="19"/>
    </row>
    <row r="173" spans="1:12" s="28" customFormat="1" ht="18" customHeight="1">
      <c r="A173" s="68" t="s">
        <v>74</v>
      </c>
      <c r="B173" s="66">
        <f t="shared" si="14"/>
        <v>139</v>
      </c>
      <c r="C173" s="90">
        <v>7040</v>
      </c>
      <c r="D173" s="90"/>
      <c r="E173" s="90"/>
      <c r="F173" s="173"/>
      <c r="G173" s="173"/>
      <c r="H173" s="90"/>
      <c r="I173" s="90"/>
      <c r="J173" s="189">
        <f t="shared" si="26"/>
        <v>0</v>
      </c>
      <c r="K173" s="191"/>
      <c r="L173" s="20"/>
    </row>
    <row r="174" spans="1:12" s="28" customFormat="1" ht="18" customHeight="1" thickBot="1">
      <c r="A174" s="76" t="s">
        <v>75</v>
      </c>
      <c r="B174" s="73">
        <f t="shared" si="14"/>
        <v>140</v>
      </c>
      <c r="C174" s="91">
        <v>7050</v>
      </c>
      <c r="D174" s="217"/>
      <c r="E174" s="217">
        <v>448.9</v>
      </c>
      <c r="F174" s="173">
        <f>E174-D174</f>
        <v>448.9</v>
      </c>
      <c r="G174" s="223">
        <v>0</v>
      </c>
      <c r="H174" s="217"/>
      <c r="I174" s="217">
        <v>448.9</v>
      </c>
      <c r="J174" s="189">
        <f t="shared" si="26"/>
        <v>448.9</v>
      </c>
      <c r="K174" s="191">
        <v>0</v>
      </c>
      <c r="L174" s="20"/>
    </row>
    <row r="175" spans="1:12" s="28" customFormat="1" ht="27.75" customHeight="1" thickBot="1">
      <c r="A175" s="63" t="s">
        <v>128</v>
      </c>
      <c r="B175" s="64">
        <f t="shared" ref="B175:B207" si="27">B174+1</f>
        <v>141</v>
      </c>
      <c r="C175" s="92">
        <v>8000</v>
      </c>
      <c r="D175" s="89"/>
      <c r="E175" s="134"/>
      <c r="F175" s="187"/>
      <c r="G175" s="187"/>
      <c r="H175" s="158"/>
      <c r="I175" s="158"/>
      <c r="J175" s="187"/>
      <c r="K175" s="188"/>
      <c r="L175" s="20"/>
    </row>
    <row r="176" spans="1:12" s="28" customFormat="1" ht="18" customHeight="1">
      <c r="A176" s="60" t="s">
        <v>239</v>
      </c>
      <c r="B176" s="65">
        <f t="shared" si="27"/>
        <v>142</v>
      </c>
      <c r="C176" s="85">
        <v>8010</v>
      </c>
      <c r="D176" s="203">
        <f>D177+D178+D179+D180+D181+D182+D183</f>
        <v>99.25</v>
      </c>
      <c r="E176" s="203">
        <f>E177+E178+E179+E180+E181+E182+E183</f>
        <v>89.5</v>
      </c>
      <c r="F176" s="221">
        <f>E176-D176</f>
        <v>-9.75</v>
      </c>
      <c r="G176" s="214">
        <f t="shared" ref="G176:K176" si="28">G177+G178+G179+G180+G181+G182+G183</f>
        <v>-19.225280326197758</v>
      </c>
      <c r="H176" s="203">
        <f t="shared" si="28"/>
        <v>99.25</v>
      </c>
      <c r="I176" s="203">
        <f t="shared" si="28"/>
        <v>89.5</v>
      </c>
      <c r="J176" s="221">
        <f>I176-H176</f>
        <v>-9.75</v>
      </c>
      <c r="K176" s="214">
        <f t="shared" si="28"/>
        <v>-19.225280326197758</v>
      </c>
      <c r="L176" s="20"/>
    </row>
    <row r="177" spans="1:12" s="28" customFormat="1" ht="18" customHeight="1">
      <c r="A177" s="68" t="s">
        <v>19</v>
      </c>
      <c r="B177" s="66">
        <f t="shared" si="27"/>
        <v>143</v>
      </c>
      <c r="C177" s="90" t="s">
        <v>178</v>
      </c>
      <c r="D177" s="116">
        <v>1</v>
      </c>
      <c r="E177" s="116">
        <v>1</v>
      </c>
      <c r="F177" s="221">
        <f t="shared" ref="F177:F199" si="29">E177-D177</f>
        <v>0</v>
      </c>
      <c r="G177" s="173">
        <f>F177/D177*100</f>
        <v>0</v>
      </c>
      <c r="H177" s="116">
        <v>1</v>
      </c>
      <c r="I177" s="116">
        <v>1</v>
      </c>
      <c r="J177" s="221">
        <f t="shared" ref="J177:J183" si="30">I177-H177</f>
        <v>0</v>
      </c>
      <c r="K177" s="190">
        <f t="shared" si="23"/>
        <v>0</v>
      </c>
      <c r="L177" s="20"/>
    </row>
    <row r="178" spans="1:12" s="28" customFormat="1" ht="18" customHeight="1">
      <c r="A178" s="68" t="s">
        <v>129</v>
      </c>
      <c r="B178" s="66">
        <f t="shared" si="27"/>
        <v>144</v>
      </c>
      <c r="C178" s="90" t="s">
        <v>179</v>
      </c>
      <c r="D178" s="116">
        <v>1</v>
      </c>
      <c r="E178" s="116">
        <v>1</v>
      </c>
      <c r="F178" s="221">
        <f t="shared" si="29"/>
        <v>0</v>
      </c>
      <c r="G178" s="173">
        <f t="shared" si="21"/>
        <v>0</v>
      </c>
      <c r="H178" s="116">
        <v>1</v>
      </c>
      <c r="I178" s="116">
        <v>1</v>
      </c>
      <c r="J178" s="221">
        <f t="shared" si="30"/>
        <v>0</v>
      </c>
      <c r="K178" s="190">
        <f t="shared" si="23"/>
        <v>0</v>
      </c>
      <c r="L178" s="20"/>
    </row>
    <row r="179" spans="1:12" s="28" customFormat="1" ht="18" customHeight="1" thickBot="1">
      <c r="A179" s="68" t="s">
        <v>76</v>
      </c>
      <c r="B179" s="66">
        <f t="shared" si="27"/>
        <v>145</v>
      </c>
      <c r="C179" s="90" t="s">
        <v>180</v>
      </c>
      <c r="D179" s="115">
        <v>56.25</v>
      </c>
      <c r="E179" s="115">
        <v>47.5</v>
      </c>
      <c r="F179" s="221">
        <f t="shared" si="29"/>
        <v>-8.75</v>
      </c>
      <c r="G179" s="173">
        <f t="shared" si="21"/>
        <v>-15.555555555555555</v>
      </c>
      <c r="H179" s="115">
        <v>56.25</v>
      </c>
      <c r="I179" s="115">
        <v>47.5</v>
      </c>
      <c r="J179" s="221">
        <f t="shared" si="30"/>
        <v>-8.75</v>
      </c>
      <c r="K179" s="190">
        <f t="shared" si="23"/>
        <v>-15.555555555555555</v>
      </c>
      <c r="L179" s="21"/>
    </row>
    <row r="180" spans="1:12" s="17" customFormat="1" ht="18" customHeight="1" thickBot="1">
      <c r="A180" s="68" t="s">
        <v>77</v>
      </c>
      <c r="B180" s="66">
        <f t="shared" si="27"/>
        <v>146</v>
      </c>
      <c r="C180" s="90" t="s">
        <v>181</v>
      </c>
      <c r="D180" s="116">
        <v>8.5</v>
      </c>
      <c r="E180" s="116">
        <v>8.5</v>
      </c>
      <c r="F180" s="221">
        <f t="shared" si="29"/>
        <v>0</v>
      </c>
      <c r="G180" s="173">
        <f t="shared" si="21"/>
        <v>0</v>
      </c>
      <c r="H180" s="116">
        <v>8.5</v>
      </c>
      <c r="I180" s="116">
        <v>8.5</v>
      </c>
      <c r="J180" s="221">
        <f t="shared" si="30"/>
        <v>0</v>
      </c>
      <c r="K180" s="190">
        <f t="shared" si="23"/>
        <v>0</v>
      </c>
      <c r="L180" s="29"/>
    </row>
    <row r="181" spans="1:12" s="28" customFormat="1" ht="18" customHeight="1">
      <c r="A181" s="68" t="s">
        <v>78</v>
      </c>
      <c r="B181" s="66">
        <f t="shared" si="27"/>
        <v>147</v>
      </c>
      <c r="C181" s="90" t="s">
        <v>182</v>
      </c>
      <c r="D181" s="115">
        <v>27.25</v>
      </c>
      <c r="E181" s="115">
        <v>26.25</v>
      </c>
      <c r="F181" s="221">
        <f t="shared" si="29"/>
        <v>-1</v>
      </c>
      <c r="G181" s="173">
        <f t="shared" si="21"/>
        <v>-3.669724770642202</v>
      </c>
      <c r="H181" s="115">
        <v>27.25</v>
      </c>
      <c r="I181" s="115">
        <v>26.25</v>
      </c>
      <c r="J181" s="221">
        <f t="shared" si="30"/>
        <v>-1</v>
      </c>
      <c r="K181" s="190">
        <f t="shared" si="23"/>
        <v>-3.669724770642202</v>
      </c>
      <c r="L181" s="19"/>
    </row>
    <row r="182" spans="1:12" s="28" customFormat="1" ht="18" customHeight="1">
      <c r="A182" s="68" t="s">
        <v>79</v>
      </c>
      <c r="B182" s="66">
        <f t="shared" si="27"/>
        <v>148</v>
      </c>
      <c r="C182" s="91" t="s">
        <v>183</v>
      </c>
      <c r="D182" s="115"/>
      <c r="E182" s="115"/>
      <c r="F182" s="221"/>
      <c r="G182" s="173"/>
      <c r="H182" s="115"/>
      <c r="I182" s="115"/>
      <c r="J182" s="221"/>
      <c r="K182" s="190"/>
      <c r="L182" s="19"/>
    </row>
    <row r="183" spans="1:12" s="28" customFormat="1" ht="18" customHeight="1" thickBot="1">
      <c r="A183" s="76" t="s">
        <v>80</v>
      </c>
      <c r="B183" s="73">
        <f t="shared" si="27"/>
        <v>149</v>
      </c>
      <c r="C183" s="91" t="s">
        <v>184</v>
      </c>
      <c r="D183" s="147">
        <v>5.25</v>
      </c>
      <c r="E183" s="147">
        <v>5.25</v>
      </c>
      <c r="F183" s="240">
        <f t="shared" si="29"/>
        <v>0</v>
      </c>
      <c r="G183" s="193">
        <f t="shared" si="21"/>
        <v>0</v>
      </c>
      <c r="H183" s="147">
        <v>5.25</v>
      </c>
      <c r="I183" s="147">
        <v>5.25</v>
      </c>
      <c r="J183" s="221">
        <f t="shared" si="30"/>
        <v>0</v>
      </c>
      <c r="K183" s="194">
        <f t="shared" si="23"/>
        <v>0</v>
      </c>
      <c r="L183" s="20"/>
    </row>
    <row r="184" spans="1:12" s="28" customFormat="1" ht="24.75" customHeight="1" thickBot="1">
      <c r="A184" s="79" t="s">
        <v>81</v>
      </c>
      <c r="B184" s="64">
        <f t="shared" si="27"/>
        <v>150</v>
      </c>
      <c r="C184" s="89">
        <v>8020</v>
      </c>
      <c r="D184" s="149">
        <f>D185+D186+D187+D188+D189+D190+D191</f>
        <v>3194.6000000000004</v>
      </c>
      <c r="E184" s="149">
        <f>E185+E186+E187+E188+E189+E190+E191</f>
        <v>3161.4</v>
      </c>
      <c r="F184" s="239">
        <f t="shared" si="29"/>
        <v>-33.200000000000273</v>
      </c>
      <c r="G184" s="187">
        <f t="shared" si="21"/>
        <v>-1.0392537406874185</v>
      </c>
      <c r="H184" s="158">
        <f>H185+H186+H187+H188+H189+H190+H191</f>
        <v>6035.4</v>
      </c>
      <c r="I184" s="158">
        <f>I185+I186+I187+I188+I189+I190+I191</f>
        <v>6001.2</v>
      </c>
      <c r="J184" s="187">
        <f t="shared" ref="J184" si="31">H184-I184</f>
        <v>34.199999999999818</v>
      </c>
      <c r="K184" s="188">
        <f t="shared" ref="K184:K191" si="32">J184/H184*100</f>
        <v>0.5666567253206054</v>
      </c>
      <c r="L184" s="20"/>
    </row>
    <row r="185" spans="1:12" s="28" customFormat="1" ht="18" customHeight="1">
      <c r="A185" s="60" t="s">
        <v>19</v>
      </c>
      <c r="B185" s="65">
        <f t="shared" si="27"/>
        <v>151</v>
      </c>
      <c r="C185" s="90" t="s">
        <v>185</v>
      </c>
      <c r="D185" s="118">
        <v>61.3</v>
      </c>
      <c r="E185" s="118">
        <v>61.3</v>
      </c>
      <c r="F185" s="214">
        <f t="shared" si="29"/>
        <v>0</v>
      </c>
      <c r="G185" s="189">
        <f t="shared" si="21"/>
        <v>0</v>
      </c>
      <c r="H185" s="118">
        <v>112.4</v>
      </c>
      <c r="I185" s="118">
        <v>112.4</v>
      </c>
      <c r="J185" s="189">
        <f>I185-H185</f>
        <v>0</v>
      </c>
      <c r="K185" s="190">
        <f t="shared" si="32"/>
        <v>0</v>
      </c>
      <c r="L185" s="20"/>
    </row>
    <row r="186" spans="1:12" s="28" customFormat="1" ht="18" customHeight="1">
      <c r="A186" s="60" t="s">
        <v>130</v>
      </c>
      <c r="B186" s="66">
        <f t="shared" si="27"/>
        <v>152</v>
      </c>
      <c r="C186" s="90" t="s">
        <v>186</v>
      </c>
      <c r="D186" s="116">
        <v>43.6</v>
      </c>
      <c r="E186" s="116">
        <v>43.6</v>
      </c>
      <c r="F186" s="214">
        <f t="shared" si="29"/>
        <v>0</v>
      </c>
      <c r="G186" s="173">
        <f t="shared" si="21"/>
        <v>0</v>
      </c>
      <c r="H186" s="116">
        <v>85.8</v>
      </c>
      <c r="I186" s="116">
        <v>85.8</v>
      </c>
      <c r="J186" s="189">
        <f t="shared" ref="J186:J191" si="33">I186-H186</f>
        <v>0</v>
      </c>
      <c r="K186" s="191">
        <f t="shared" si="32"/>
        <v>0</v>
      </c>
      <c r="L186" s="20"/>
    </row>
    <row r="187" spans="1:12" s="28" customFormat="1" ht="18" customHeight="1" thickBot="1">
      <c r="A187" s="68" t="s">
        <v>76</v>
      </c>
      <c r="B187" s="66">
        <f t="shared" si="27"/>
        <v>153</v>
      </c>
      <c r="C187" s="90" t="s">
        <v>187</v>
      </c>
      <c r="D187" s="116">
        <v>1487.9</v>
      </c>
      <c r="E187" s="116">
        <v>1454.7</v>
      </c>
      <c r="F187" s="214">
        <f t="shared" si="29"/>
        <v>-33.200000000000045</v>
      </c>
      <c r="G187" s="173">
        <f t="shared" si="21"/>
        <v>-2.2313327508569154</v>
      </c>
      <c r="H187" s="116">
        <v>2788.8</v>
      </c>
      <c r="I187" s="116">
        <v>2754.6</v>
      </c>
      <c r="J187" s="189">
        <f t="shared" si="33"/>
        <v>-34.200000000000273</v>
      </c>
      <c r="K187" s="191">
        <f t="shared" si="32"/>
        <v>-1.2263339070568082</v>
      </c>
      <c r="L187" s="21"/>
    </row>
    <row r="188" spans="1:12" s="17" customFormat="1" ht="21" customHeight="1" thickBot="1">
      <c r="A188" s="68" t="s">
        <v>77</v>
      </c>
      <c r="B188" s="66">
        <f t="shared" si="27"/>
        <v>154</v>
      </c>
      <c r="C188" s="90" t="s">
        <v>188</v>
      </c>
      <c r="D188" s="116">
        <v>333.4</v>
      </c>
      <c r="E188" s="116">
        <v>333.4</v>
      </c>
      <c r="F188" s="214">
        <f t="shared" si="29"/>
        <v>0</v>
      </c>
      <c r="G188" s="173">
        <f t="shared" si="21"/>
        <v>0</v>
      </c>
      <c r="H188" s="116">
        <v>655.7</v>
      </c>
      <c r="I188" s="116">
        <v>655.7</v>
      </c>
      <c r="J188" s="189">
        <f t="shared" si="33"/>
        <v>0</v>
      </c>
      <c r="K188" s="191">
        <f t="shared" si="32"/>
        <v>0</v>
      </c>
      <c r="L188" s="29"/>
    </row>
    <row r="189" spans="1:12" s="28" customFormat="1" ht="18" customHeight="1">
      <c r="A189" s="68" t="s">
        <v>78</v>
      </c>
      <c r="B189" s="66">
        <f t="shared" si="27"/>
        <v>155</v>
      </c>
      <c r="C189" s="90" t="s">
        <v>189</v>
      </c>
      <c r="D189" s="116">
        <v>1135.5</v>
      </c>
      <c r="E189" s="116">
        <v>1135.5</v>
      </c>
      <c r="F189" s="214">
        <f t="shared" si="29"/>
        <v>0</v>
      </c>
      <c r="G189" s="173">
        <f t="shared" si="21"/>
        <v>0</v>
      </c>
      <c r="H189" s="116">
        <v>2134.3000000000002</v>
      </c>
      <c r="I189" s="116">
        <v>2134.3000000000002</v>
      </c>
      <c r="J189" s="189">
        <f t="shared" si="33"/>
        <v>0</v>
      </c>
      <c r="K189" s="191">
        <f t="shared" si="32"/>
        <v>0</v>
      </c>
      <c r="L189" s="19"/>
    </row>
    <row r="190" spans="1:12" s="28" customFormat="1" ht="18" customHeight="1">
      <c r="A190" s="68" t="s">
        <v>79</v>
      </c>
      <c r="B190" s="66">
        <f t="shared" si="27"/>
        <v>156</v>
      </c>
      <c r="C190" s="91" t="s">
        <v>190</v>
      </c>
      <c r="D190" s="116"/>
      <c r="E190" s="116"/>
      <c r="F190" s="214"/>
      <c r="G190" s="173"/>
      <c r="H190" s="116"/>
      <c r="I190" s="116"/>
      <c r="J190" s="189"/>
      <c r="K190" s="191"/>
      <c r="L190" s="19"/>
    </row>
    <row r="191" spans="1:12" s="28" customFormat="1" ht="18" customHeight="1" thickBot="1">
      <c r="A191" s="76" t="s">
        <v>80</v>
      </c>
      <c r="B191" s="73">
        <f t="shared" si="27"/>
        <v>157</v>
      </c>
      <c r="C191" s="91" t="s">
        <v>191</v>
      </c>
      <c r="D191" s="119">
        <v>132.9</v>
      </c>
      <c r="E191" s="119">
        <v>132.9</v>
      </c>
      <c r="F191" s="238">
        <f t="shared" si="29"/>
        <v>0</v>
      </c>
      <c r="G191" s="193">
        <f t="shared" si="21"/>
        <v>0</v>
      </c>
      <c r="H191" s="119">
        <v>258.39999999999998</v>
      </c>
      <c r="I191" s="119">
        <v>258.39999999999998</v>
      </c>
      <c r="J191" s="189">
        <f t="shared" si="33"/>
        <v>0</v>
      </c>
      <c r="K191" s="194">
        <f t="shared" si="32"/>
        <v>0</v>
      </c>
      <c r="L191" s="20"/>
    </row>
    <row r="192" spans="1:12" s="28" customFormat="1" ht="34.5" customHeight="1" thickBot="1">
      <c r="A192" s="79" t="s">
        <v>240</v>
      </c>
      <c r="B192" s="64">
        <f t="shared" si="27"/>
        <v>158</v>
      </c>
      <c r="C192" s="89">
        <v>8030</v>
      </c>
      <c r="D192" s="149">
        <f>D184/D176/3</f>
        <v>10.729135180520572</v>
      </c>
      <c r="E192" s="155">
        <f t="shared" ref="E192:E199" si="34">E184/E176/3</f>
        <v>11.774301675977654</v>
      </c>
      <c r="F192" s="239">
        <f t="shared" si="29"/>
        <v>1.0451664954570816</v>
      </c>
      <c r="G192" s="187">
        <f t="shared" si="21"/>
        <v>9.7413862149360178</v>
      </c>
      <c r="H192" s="158">
        <f t="shared" ref="H192:I192" si="35">H184/H176/12</f>
        <v>5.0675062972292189</v>
      </c>
      <c r="I192" s="158">
        <f t="shared" si="35"/>
        <v>5.5877094972067036</v>
      </c>
      <c r="J192" s="187">
        <f>I192-H192</f>
        <v>0.52020319997748476</v>
      </c>
      <c r="K192" s="188">
        <f t="shared" si="23"/>
        <v>10.265467262703124</v>
      </c>
      <c r="L192" s="20"/>
    </row>
    <row r="193" spans="1:12" s="28" customFormat="1" ht="21" customHeight="1" thickBot="1">
      <c r="A193" s="60" t="s">
        <v>19</v>
      </c>
      <c r="B193" s="65">
        <f t="shared" si="27"/>
        <v>159</v>
      </c>
      <c r="C193" s="90" t="s">
        <v>192</v>
      </c>
      <c r="D193" s="136">
        <f>D185/D177/3</f>
        <v>20.433333333333334</v>
      </c>
      <c r="E193" s="155">
        <f t="shared" si="34"/>
        <v>20.433333333333334</v>
      </c>
      <c r="F193" s="214">
        <f t="shared" si="29"/>
        <v>0</v>
      </c>
      <c r="G193" s="189">
        <f t="shared" si="21"/>
        <v>0</v>
      </c>
      <c r="H193" s="157">
        <f>H185/H177/6</f>
        <v>18.733333333333334</v>
      </c>
      <c r="I193" s="157">
        <f>I185/I177/6</f>
        <v>18.733333333333334</v>
      </c>
      <c r="J193" s="187">
        <f t="shared" ref="J193:J199" si="36">I193-H193</f>
        <v>0</v>
      </c>
      <c r="K193" s="190">
        <f t="shared" si="23"/>
        <v>0</v>
      </c>
      <c r="L193" s="20"/>
    </row>
    <row r="194" spans="1:12" s="28" customFormat="1" ht="21" customHeight="1" thickBot="1">
      <c r="A194" s="60" t="s">
        <v>130</v>
      </c>
      <c r="B194" s="66">
        <f t="shared" si="27"/>
        <v>160</v>
      </c>
      <c r="C194" s="90" t="s">
        <v>193</v>
      </c>
      <c r="D194" s="136">
        <f>D186/D178/3</f>
        <v>14.533333333333333</v>
      </c>
      <c r="E194" s="123">
        <f t="shared" si="34"/>
        <v>14.533333333333333</v>
      </c>
      <c r="F194" s="214">
        <f t="shared" si="29"/>
        <v>0</v>
      </c>
      <c r="G194" s="173">
        <f t="shared" si="21"/>
        <v>0</v>
      </c>
      <c r="H194" s="157">
        <f t="shared" ref="H194:I199" si="37">H186/H178/6</f>
        <v>14.299999999999999</v>
      </c>
      <c r="I194" s="157">
        <f t="shared" si="37"/>
        <v>14.299999999999999</v>
      </c>
      <c r="J194" s="187">
        <f t="shared" si="36"/>
        <v>0</v>
      </c>
      <c r="K194" s="191">
        <f t="shared" si="23"/>
        <v>0</v>
      </c>
      <c r="L194" s="20"/>
    </row>
    <row r="195" spans="1:12" s="28" customFormat="1" ht="21" customHeight="1" thickBot="1">
      <c r="A195" s="68" t="s">
        <v>76</v>
      </c>
      <c r="B195" s="66">
        <f t="shared" si="27"/>
        <v>161</v>
      </c>
      <c r="C195" s="90" t="s">
        <v>194</v>
      </c>
      <c r="D195" s="136">
        <f t="shared" ref="D195:D199" si="38">D187/D179/3</f>
        <v>8.8171851851851866</v>
      </c>
      <c r="E195" s="123">
        <f t="shared" si="34"/>
        <v>10.20842105263158</v>
      </c>
      <c r="F195" s="214">
        <f t="shared" si="29"/>
        <v>1.3912358674463938</v>
      </c>
      <c r="G195" s="173">
        <f t="shared" si="21"/>
        <v>15.778684900301023</v>
      </c>
      <c r="H195" s="157">
        <f t="shared" si="37"/>
        <v>8.2631111111111117</v>
      </c>
      <c r="I195" s="157">
        <f t="shared" si="37"/>
        <v>9.6652631578947368</v>
      </c>
      <c r="J195" s="187">
        <f t="shared" si="36"/>
        <v>1.402152046783625</v>
      </c>
      <c r="K195" s="191">
        <f t="shared" si="23"/>
        <v>16.968815110064309</v>
      </c>
      <c r="L195" s="21"/>
    </row>
    <row r="196" spans="1:12" s="17" customFormat="1" ht="21" customHeight="1" thickBot="1">
      <c r="A196" s="68" t="s">
        <v>77</v>
      </c>
      <c r="B196" s="66">
        <f t="shared" si="27"/>
        <v>162</v>
      </c>
      <c r="C196" s="90" t="s">
        <v>195</v>
      </c>
      <c r="D196" s="136">
        <f t="shared" si="38"/>
        <v>13.074509803921567</v>
      </c>
      <c r="E196" s="123">
        <f t="shared" si="34"/>
        <v>13.074509803921567</v>
      </c>
      <c r="F196" s="214">
        <f t="shared" si="29"/>
        <v>0</v>
      </c>
      <c r="G196" s="173">
        <f t="shared" si="21"/>
        <v>0</v>
      </c>
      <c r="H196" s="157">
        <f t="shared" si="37"/>
        <v>12.85686274509804</v>
      </c>
      <c r="I196" s="157">
        <f t="shared" si="37"/>
        <v>12.85686274509804</v>
      </c>
      <c r="J196" s="187">
        <f t="shared" si="36"/>
        <v>0</v>
      </c>
      <c r="K196" s="191">
        <f t="shared" si="23"/>
        <v>0</v>
      </c>
      <c r="L196" s="29"/>
    </row>
    <row r="197" spans="1:12" s="28" customFormat="1" ht="21" customHeight="1" thickBot="1">
      <c r="A197" s="68" t="s">
        <v>78</v>
      </c>
      <c r="B197" s="66">
        <f t="shared" si="27"/>
        <v>163</v>
      </c>
      <c r="C197" s="90" t="s">
        <v>196</v>
      </c>
      <c r="D197" s="136">
        <f t="shared" si="38"/>
        <v>13.889908256880735</v>
      </c>
      <c r="E197" s="123">
        <f t="shared" si="34"/>
        <v>14.419047619047619</v>
      </c>
      <c r="F197" s="214">
        <f t="shared" si="29"/>
        <v>0.52913936216688384</v>
      </c>
      <c r="G197" s="173">
        <f t="shared" si="21"/>
        <v>3.8095238095238</v>
      </c>
      <c r="H197" s="157">
        <f t="shared" si="37"/>
        <v>13.053822629969419</v>
      </c>
      <c r="I197" s="157">
        <f t="shared" si="37"/>
        <v>13.551111111111112</v>
      </c>
      <c r="J197" s="187">
        <f t="shared" si="36"/>
        <v>0.49728848114169288</v>
      </c>
      <c r="K197" s="191">
        <f t="shared" si="23"/>
        <v>3.8095238095238155</v>
      </c>
      <c r="L197" s="19"/>
    </row>
    <row r="198" spans="1:12" s="28" customFormat="1" ht="21" customHeight="1" thickBot="1">
      <c r="A198" s="68" t="s">
        <v>79</v>
      </c>
      <c r="B198" s="66">
        <f t="shared" si="27"/>
        <v>164</v>
      </c>
      <c r="C198" s="91" t="s">
        <v>197</v>
      </c>
      <c r="D198" s="136"/>
      <c r="E198" s="123"/>
      <c r="F198" s="214"/>
      <c r="G198" s="173"/>
      <c r="H198" s="157"/>
      <c r="I198" s="157"/>
      <c r="J198" s="187"/>
      <c r="K198" s="191"/>
      <c r="L198" s="20"/>
    </row>
    <row r="199" spans="1:12" s="28" customFormat="1" ht="21" customHeight="1" thickBot="1">
      <c r="A199" s="76" t="s">
        <v>80</v>
      </c>
      <c r="B199" s="73">
        <f t="shared" si="27"/>
        <v>165</v>
      </c>
      <c r="C199" s="91" t="s">
        <v>198</v>
      </c>
      <c r="D199" s="136">
        <f t="shared" si="38"/>
        <v>8.4380952380952383</v>
      </c>
      <c r="E199" s="153">
        <f t="shared" si="34"/>
        <v>8.4380952380952383</v>
      </c>
      <c r="F199" s="214">
        <f t="shared" si="29"/>
        <v>0</v>
      </c>
      <c r="G199" s="193">
        <f t="shared" si="21"/>
        <v>0</v>
      </c>
      <c r="H199" s="157">
        <f t="shared" si="37"/>
        <v>8.2031746031746025</v>
      </c>
      <c r="I199" s="157">
        <f t="shared" si="37"/>
        <v>8.2031746031746025</v>
      </c>
      <c r="J199" s="187">
        <f t="shared" si="36"/>
        <v>0</v>
      </c>
      <c r="K199" s="194">
        <f t="shared" si="23"/>
        <v>0</v>
      </c>
      <c r="L199" s="20"/>
    </row>
    <row r="200" spans="1:12" ht="30.75" thickBot="1">
      <c r="A200" s="79" t="s">
        <v>82</v>
      </c>
      <c r="B200" s="64">
        <f t="shared" si="27"/>
        <v>166</v>
      </c>
      <c r="C200" s="93">
        <v>8040</v>
      </c>
      <c r="D200" s="148"/>
      <c r="E200" s="138"/>
      <c r="F200" s="187"/>
      <c r="G200" s="187"/>
      <c r="H200" s="168"/>
      <c r="I200" s="168"/>
      <c r="J200" s="187"/>
      <c r="K200" s="188"/>
    </row>
    <row r="201" spans="1:12" s="17" customFormat="1" ht="20.25" customHeight="1">
      <c r="A201" s="60" t="s">
        <v>19</v>
      </c>
      <c r="B201" s="65">
        <f t="shared" si="27"/>
        <v>167</v>
      </c>
      <c r="C201" s="94" t="s">
        <v>199</v>
      </c>
      <c r="D201" s="100"/>
      <c r="E201" s="139"/>
      <c r="F201" s="159"/>
      <c r="G201" s="159"/>
      <c r="H201" s="169"/>
      <c r="I201" s="159"/>
      <c r="J201" s="189"/>
      <c r="K201" s="190"/>
      <c r="L201" s="34"/>
    </row>
    <row r="202" spans="1:12" ht="20.25" customHeight="1">
      <c r="A202" s="68" t="s">
        <v>130</v>
      </c>
      <c r="B202" s="66">
        <f t="shared" si="27"/>
        <v>168</v>
      </c>
      <c r="C202" s="94" t="s">
        <v>200</v>
      </c>
      <c r="D202" s="101"/>
      <c r="E202" s="140"/>
      <c r="F202" s="160"/>
      <c r="G202" s="160"/>
      <c r="H202" s="160"/>
      <c r="I202" s="160"/>
      <c r="J202" s="160"/>
      <c r="K202" s="170"/>
    </row>
    <row r="203" spans="1:12" ht="20.25" customHeight="1">
      <c r="A203" s="68" t="s">
        <v>76</v>
      </c>
      <c r="B203" s="66">
        <f t="shared" si="27"/>
        <v>169</v>
      </c>
      <c r="C203" s="94" t="s">
        <v>201</v>
      </c>
      <c r="D203" s="101"/>
      <c r="E203" s="140"/>
      <c r="F203" s="160"/>
      <c r="G203" s="160"/>
      <c r="H203" s="160"/>
      <c r="I203" s="160"/>
      <c r="J203" s="160"/>
      <c r="K203" s="170"/>
    </row>
    <row r="204" spans="1:12" ht="20.25" customHeight="1">
      <c r="A204" s="68" t="s">
        <v>77</v>
      </c>
      <c r="B204" s="66">
        <f t="shared" si="27"/>
        <v>170</v>
      </c>
      <c r="C204" s="94" t="s">
        <v>202</v>
      </c>
      <c r="D204" s="101"/>
      <c r="E204" s="140"/>
      <c r="F204" s="160"/>
      <c r="G204" s="160"/>
      <c r="H204" s="160"/>
      <c r="I204" s="160"/>
      <c r="J204" s="160"/>
      <c r="K204" s="170"/>
    </row>
    <row r="205" spans="1:12" ht="20.25" customHeight="1">
      <c r="A205" s="68" t="s">
        <v>78</v>
      </c>
      <c r="B205" s="66">
        <f t="shared" si="27"/>
        <v>171</v>
      </c>
      <c r="C205" s="94" t="s">
        <v>203</v>
      </c>
      <c r="D205" s="101"/>
      <c r="E205" s="140"/>
      <c r="F205" s="160"/>
      <c r="G205" s="160"/>
      <c r="H205" s="173"/>
      <c r="I205" s="160"/>
      <c r="J205" s="160"/>
      <c r="K205" s="170"/>
    </row>
    <row r="206" spans="1:12" ht="20.25" customHeight="1">
      <c r="A206" s="68" t="s">
        <v>79</v>
      </c>
      <c r="B206" s="66">
        <f t="shared" si="27"/>
        <v>172</v>
      </c>
      <c r="C206" s="95" t="s">
        <v>204</v>
      </c>
      <c r="D206" s="101"/>
      <c r="E206" s="140"/>
      <c r="F206" s="160"/>
      <c r="G206" s="160"/>
      <c r="H206" s="160"/>
      <c r="I206" s="160"/>
      <c r="J206" s="160"/>
      <c r="K206" s="170"/>
    </row>
    <row r="207" spans="1:12" ht="20.25" customHeight="1" thickBot="1">
      <c r="A207" s="81" t="s">
        <v>80</v>
      </c>
      <c r="B207" s="73">
        <f t="shared" si="27"/>
        <v>173</v>
      </c>
      <c r="C207" s="96" t="s">
        <v>205</v>
      </c>
      <c r="D207" s="102"/>
      <c r="E207" s="141"/>
      <c r="F207" s="161"/>
      <c r="G207" s="161"/>
      <c r="H207" s="161"/>
      <c r="I207" s="161"/>
      <c r="J207" s="161"/>
      <c r="K207" s="171"/>
    </row>
    <row r="208" spans="1:12">
      <c r="A208" s="35"/>
      <c r="B208" s="36"/>
      <c r="C208" s="36"/>
      <c r="D208" s="82"/>
      <c r="E208" s="82"/>
      <c r="F208" s="83"/>
      <c r="G208" s="83"/>
      <c r="H208" s="83"/>
      <c r="I208" s="120" t="s">
        <v>289</v>
      </c>
      <c r="J208" s="83"/>
      <c r="K208" s="83"/>
    </row>
    <row r="209" spans="1:11" s="17" customFormat="1" ht="38.25" customHeight="1">
      <c r="A209" s="30" t="s">
        <v>85</v>
      </c>
      <c r="B209" s="31"/>
      <c r="C209" s="32"/>
      <c r="D209" s="242"/>
      <c r="E209" s="242"/>
      <c r="F209" s="242"/>
      <c r="G209" s="33"/>
      <c r="H209" s="243" t="s">
        <v>10</v>
      </c>
      <c r="I209" s="243"/>
      <c r="J209" s="243"/>
      <c r="K209" s="34"/>
    </row>
    <row r="210" spans="1:11">
      <c r="A210" s="35"/>
      <c r="B210" s="36"/>
      <c r="C210" s="36"/>
    </row>
    <row r="211" spans="1:11">
      <c r="A211" s="35"/>
      <c r="B211" s="36"/>
      <c r="C211" s="36"/>
    </row>
    <row r="212" spans="1:11">
      <c r="A212" s="35"/>
      <c r="B212" s="36"/>
      <c r="C212" s="36"/>
    </row>
    <row r="213" spans="1:11">
      <c r="A213" s="35"/>
      <c r="B213" s="36"/>
      <c r="C213" s="36"/>
    </row>
    <row r="214" spans="1:11">
      <c r="A214" s="35"/>
      <c r="B214" s="36"/>
      <c r="C214" s="36"/>
    </row>
    <row r="215" spans="1:11">
      <c r="A215" s="35"/>
      <c r="B215" s="36"/>
      <c r="C215" s="36"/>
    </row>
    <row r="216" spans="1:11">
      <c r="A216" s="35"/>
      <c r="B216" s="36"/>
      <c r="C216" s="36"/>
    </row>
    <row r="217" spans="1:11">
      <c r="A217" s="35"/>
      <c r="B217" s="36"/>
      <c r="C217" s="36"/>
    </row>
    <row r="218" spans="1:11">
      <c r="A218" s="35"/>
      <c r="B218" s="36"/>
      <c r="C218" s="36"/>
    </row>
    <row r="219" spans="1:11">
      <c r="A219" s="35"/>
      <c r="B219" s="36"/>
      <c r="C219" s="36"/>
    </row>
    <row r="220" spans="1:11">
      <c r="A220" s="35"/>
      <c r="B220" s="36"/>
      <c r="C220" s="36"/>
    </row>
    <row r="221" spans="1:11">
      <c r="A221" s="35"/>
      <c r="B221" s="36"/>
      <c r="C221" s="36"/>
    </row>
    <row r="222" spans="1:11">
      <c r="A222" s="35"/>
      <c r="B222" s="36"/>
      <c r="C222" s="36"/>
    </row>
    <row r="223" spans="1:11">
      <c r="A223" s="35"/>
      <c r="B223" s="36"/>
      <c r="C223" s="36"/>
    </row>
    <row r="224" spans="1:11">
      <c r="A224" s="35"/>
      <c r="B224" s="36"/>
      <c r="C224" s="36"/>
    </row>
    <row r="225" spans="1:3">
      <c r="A225" s="35"/>
      <c r="B225" s="36"/>
      <c r="C225" s="36"/>
    </row>
    <row r="226" spans="1:3">
      <c r="A226" s="35"/>
      <c r="B226" s="36"/>
      <c r="C226" s="36"/>
    </row>
    <row r="227" spans="1:3">
      <c r="A227" s="35"/>
      <c r="B227" s="36"/>
      <c r="C227" s="36"/>
    </row>
    <row r="228" spans="1:3">
      <c r="A228" s="35"/>
      <c r="B228" s="36"/>
      <c r="C228" s="36"/>
    </row>
    <row r="229" spans="1:3">
      <c r="A229" s="35"/>
      <c r="B229" s="36"/>
      <c r="C229" s="36"/>
    </row>
    <row r="230" spans="1:3">
      <c r="A230" s="35"/>
      <c r="B230" s="36"/>
      <c r="C230" s="36"/>
    </row>
    <row r="231" spans="1:3">
      <c r="A231" s="35"/>
      <c r="B231" s="36"/>
      <c r="C231" s="36"/>
    </row>
    <row r="232" spans="1:3">
      <c r="A232" s="35"/>
      <c r="B232" s="36"/>
      <c r="C232" s="36"/>
    </row>
    <row r="233" spans="1:3">
      <c r="A233" s="35"/>
      <c r="B233" s="36"/>
      <c r="C233" s="36"/>
    </row>
    <row r="234" spans="1:3">
      <c r="A234" s="35"/>
      <c r="B234" s="36"/>
      <c r="C234" s="36"/>
    </row>
    <row r="235" spans="1:3">
      <c r="A235" s="8"/>
      <c r="B235" s="36"/>
      <c r="C235" s="36"/>
    </row>
    <row r="236" spans="1:3">
      <c r="A236" s="8"/>
      <c r="B236" s="36"/>
      <c r="C236" s="36"/>
    </row>
    <row r="237" spans="1:3">
      <c r="A237" s="8"/>
      <c r="B237" s="36"/>
      <c r="C237" s="36"/>
    </row>
    <row r="238" spans="1:3">
      <c r="A238" s="8"/>
      <c r="B238" s="36"/>
      <c r="C238" s="36"/>
    </row>
    <row r="239" spans="1:3">
      <c r="A239" s="8"/>
      <c r="B239" s="36"/>
      <c r="C239" s="36"/>
    </row>
    <row r="240" spans="1:3">
      <c r="A240" s="8"/>
      <c r="B240" s="36"/>
      <c r="C240" s="36"/>
    </row>
    <row r="241" spans="1:3">
      <c r="A241" s="8"/>
      <c r="B241" s="36"/>
      <c r="C241" s="36"/>
    </row>
    <row r="242" spans="1:3">
      <c r="A242" s="8"/>
      <c r="B242" s="36"/>
      <c r="C242" s="36"/>
    </row>
    <row r="243" spans="1:3">
      <c r="A243" s="8"/>
      <c r="B243" s="36"/>
      <c r="C243" s="36"/>
    </row>
    <row r="244" spans="1:3">
      <c r="A244" s="8"/>
      <c r="B244" s="36"/>
      <c r="C244" s="36"/>
    </row>
    <row r="245" spans="1:3">
      <c r="A245" s="8"/>
      <c r="B245" s="36"/>
      <c r="C245" s="36"/>
    </row>
    <row r="246" spans="1:3">
      <c r="A246" s="8"/>
      <c r="B246" s="36"/>
      <c r="C246" s="36"/>
    </row>
    <row r="247" spans="1:3">
      <c r="A247" s="8"/>
      <c r="B247" s="36"/>
      <c r="C247" s="36"/>
    </row>
    <row r="248" spans="1:3">
      <c r="A248" s="8"/>
      <c r="B248" s="36"/>
      <c r="C248" s="36"/>
    </row>
    <row r="249" spans="1:3">
      <c r="A249" s="8"/>
      <c r="B249" s="36"/>
      <c r="C249" s="36"/>
    </row>
    <row r="250" spans="1:3">
      <c r="A250" s="8"/>
      <c r="B250" s="36"/>
      <c r="C250" s="36"/>
    </row>
    <row r="251" spans="1:3">
      <c r="A251" s="8"/>
      <c r="B251" s="36"/>
      <c r="C251" s="36"/>
    </row>
    <row r="252" spans="1:3">
      <c r="A252" s="8"/>
      <c r="B252" s="36"/>
      <c r="C252" s="36"/>
    </row>
    <row r="253" spans="1:3">
      <c r="A253" s="8"/>
      <c r="B253" s="36"/>
      <c r="C253" s="36"/>
    </row>
    <row r="254" spans="1:3">
      <c r="A254" s="8"/>
      <c r="B254" s="36"/>
      <c r="C254" s="36"/>
    </row>
    <row r="255" spans="1:3">
      <c r="A255" s="8"/>
      <c r="B255" s="36"/>
      <c r="C255" s="36"/>
    </row>
    <row r="256" spans="1:3">
      <c r="A256" s="8"/>
      <c r="B256" s="36"/>
      <c r="C256" s="36"/>
    </row>
    <row r="257" spans="1:3">
      <c r="A257" s="8"/>
      <c r="B257" s="36"/>
      <c r="C257" s="36"/>
    </row>
    <row r="258" spans="1:3">
      <c r="A258" s="8"/>
      <c r="B258" s="36"/>
      <c r="C258" s="36"/>
    </row>
    <row r="259" spans="1:3">
      <c r="A259" s="8"/>
      <c r="B259" s="36"/>
      <c r="C259" s="36"/>
    </row>
    <row r="260" spans="1:3">
      <c r="A260" s="8"/>
      <c r="B260" s="36"/>
      <c r="C260" s="36"/>
    </row>
    <row r="261" spans="1:3">
      <c r="A261" s="8"/>
    </row>
    <row r="262" spans="1:3">
      <c r="A262" s="8"/>
    </row>
    <row r="263" spans="1:3">
      <c r="A263" s="8"/>
    </row>
    <row r="264" spans="1:3">
      <c r="A264" s="8"/>
    </row>
    <row r="265" spans="1:3">
      <c r="A265" s="8"/>
    </row>
    <row r="266" spans="1:3">
      <c r="A266" s="8"/>
    </row>
    <row r="267" spans="1:3">
      <c r="A267" s="8"/>
    </row>
    <row r="268" spans="1:3">
      <c r="A268" s="8"/>
    </row>
    <row r="269" spans="1:3">
      <c r="A269" s="8"/>
    </row>
    <row r="270" spans="1:3">
      <c r="A270" s="8"/>
    </row>
    <row r="271" spans="1:3">
      <c r="A271" s="8"/>
    </row>
    <row r="272" spans="1:3">
      <c r="A272" s="8"/>
    </row>
    <row r="273" spans="1:1">
      <c r="A273" s="8"/>
    </row>
    <row r="274" spans="1:1">
      <c r="A274" s="8"/>
    </row>
    <row r="275" spans="1:1">
      <c r="A275" s="8"/>
    </row>
    <row r="276" spans="1:1">
      <c r="A276" s="8"/>
    </row>
    <row r="277" spans="1:1">
      <c r="A277" s="8"/>
    </row>
    <row r="278" spans="1:1">
      <c r="A278" s="8"/>
    </row>
    <row r="279" spans="1:1">
      <c r="A279" s="8"/>
    </row>
    <row r="280" spans="1:1">
      <c r="A280" s="8"/>
    </row>
    <row r="281" spans="1:1">
      <c r="A281" s="8"/>
    </row>
    <row r="282" spans="1:1">
      <c r="A282" s="8"/>
    </row>
    <row r="283" spans="1:1">
      <c r="A283" s="8"/>
    </row>
    <row r="284" spans="1:1">
      <c r="A284" s="8"/>
    </row>
    <row r="285" spans="1:1">
      <c r="A285" s="8"/>
    </row>
    <row r="286" spans="1:1">
      <c r="A286" s="8"/>
    </row>
    <row r="287" spans="1:1">
      <c r="A287" s="8"/>
    </row>
    <row r="288" spans="1:1">
      <c r="A288" s="8"/>
    </row>
    <row r="289" spans="1:1">
      <c r="A289" s="8"/>
    </row>
    <row r="290" spans="1:1">
      <c r="A290" s="8"/>
    </row>
    <row r="291" spans="1:1">
      <c r="A291" s="8"/>
    </row>
    <row r="292" spans="1:1">
      <c r="A292" s="8"/>
    </row>
    <row r="293" spans="1:1">
      <c r="A293" s="8"/>
    </row>
    <row r="294" spans="1:1">
      <c r="A294" s="8"/>
    </row>
    <row r="295" spans="1:1">
      <c r="A295" s="8"/>
    </row>
    <row r="296" spans="1:1">
      <c r="A296" s="8"/>
    </row>
    <row r="297" spans="1:1">
      <c r="A297" s="8"/>
    </row>
    <row r="298" spans="1:1">
      <c r="A298" s="8"/>
    </row>
    <row r="299" spans="1:1">
      <c r="A299" s="8"/>
    </row>
    <row r="300" spans="1:1">
      <c r="A300" s="8"/>
    </row>
    <row r="301" spans="1:1">
      <c r="A301" s="8"/>
    </row>
    <row r="302" spans="1:1">
      <c r="A302" s="8"/>
    </row>
    <row r="303" spans="1:1">
      <c r="A303" s="8"/>
    </row>
    <row r="304" spans="1:1">
      <c r="A304" s="8"/>
    </row>
    <row r="305" spans="1:1">
      <c r="A305" s="8"/>
    </row>
    <row r="306" spans="1:1">
      <c r="A306" s="8"/>
    </row>
    <row r="307" spans="1:1">
      <c r="A307" s="8"/>
    </row>
    <row r="308" spans="1:1">
      <c r="A308" s="8"/>
    </row>
    <row r="309" spans="1:1">
      <c r="A309" s="8"/>
    </row>
    <row r="310" spans="1:1">
      <c r="A310" s="8"/>
    </row>
    <row r="311" spans="1:1">
      <c r="A311" s="8"/>
    </row>
    <row r="312" spans="1:1">
      <c r="A312" s="8"/>
    </row>
    <row r="313" spans="1:1">
      <c r="A313" s="8"/>
    </row>
    <row r="314" spans="1:1">
      <c r="A314" s="8"/>
    </row>
    <row r="315" spans="1:1">
      <c r="A315" s="8"/>
    </row>
    <row r="316" spans="1:1">
      <c r="A316" s="8"/>
    </row>
    <row r="317" spans="1:1">
      <c r="A317" s="8"/>
    </row>
    <row r="318" spans="1:1">
      <c r="A318" s="8"/>
    </row>
    <row r="319" spans="1:1">
      <c r="A319" s="8"/>
    </row>
    <row r="320" spans="1:1">
      <c r="A320" s="8"/>
    </row>
    <row r="321" spans="1:1">
      <c r="A321" s="8"/>
    </row>
    <row r="322" spans="1:1">
      <c r="A322" s="8"/>
    </row>
    <row r="323" spans="1:1">
      <c r="A323" s="8"/>
    </row>
    <row r="324" spans="1:1">
      <c r="A324" s="8"/>
    </row>
    <row r="325" spans="1:1">
      <c r="A325" s="8"/>
    </row>
    <row r="326" spans="1:1">
      <c r="A326" s="8"/>
    </row>
    <row r="327" spans="1:1">
      <c r="A327" s="8"/>
    </row>
    <row r="328" spans="1:1">
      <c r="A328" s="8"/>
    </row>
    <row r="329" spans="1:1">
      <c r="A329" s="8"/>
    </row>
    <row r="330" spans="1:1">
      <c r="A330" s="8"/>
    </row>
    <row r="331" spans="1:1">
      <c r="A331" s="8"/>
    </row>
    <row r="332" spans="1:1">
      <c r="A332" s="8"/>
    </row>
    <row r="333" spans="1:1">
      <c r="A333" s="8"/>
    </row>
    <row r="334" spans="1:1">
      <c r="A334" s="8"/>
    </row>
    <row r="335" spans="1:1">
      <c r="A335" s="8"/>
    </row>
    <row r="336" spans="1:1">
      <c r="A336" s="8"/>
    </row>
    <row r="337" spans="1:1">
      <c r="A337" s="8"/>
    </row>
    <row r="338" spans="1:1">
      <c r="A338" s="8"/>
    </row>
    <row r="339" spans="1:1">
      <c r="A339" s="8"/>
    </row>
    <row r="340" spans="1:1">
      <c r="A340" s="8"/>
    </row>
    <row r="341" spans="1:1">
      <c r="A341" s="8"/>
    </row>
  </sheetData>
  <mergeCells count="41">
    <mergeCell ref="B32:B33"/>
    <mergeCell ref="D32:G32"/>
    <mergeCell ref="A30:K30"/>
    <mergeCell ref="A31:K31"/>
    <mergeCell ref="H32:K32"/>
    <mergeCell ref="G1:K1"/>
    <mergeCell ref="I8:J8"/>
    <mergeCell ref="I11:J11"/>
    <mergeCell ref="I9:J9"/>
    <mergeCell ref="I10:J10"/>
    <mergeCell ref="J5:K5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C16:H16"/>
    <mergeCell ref="C17:H17"/>
    <mergeCell ref="C18:H18"/>
    <mergeCell ref="C19:H19"/>
    <mergeCell ref="C20:H20"/>
    <mergeCell ref="D209:F209"/>
    <mergeCell ref="H209:J209"/>
    <mergeCell ref="I21:J21"/>
    <mergeCell ref="I24:J24"/>
    <mergeCell ref="I25:J25"/>
    <mergeCell ref="A29:L29"/>
    <mergeCell ref="L32:L33"/>
    <mergeCell ref="B22:H22"/>
    <mergeCell ref="C32:C33"/>
    <mergeCell ref="C21:H21"/>
    <mergeCell ref="C23:H23"/>
    <mergeCell ref="C24:H24"/>
    <mergeCell ref="C25:H25"/>
    <mergeCell ref="C26:H26"/>
    <mergeCell ref="C27:H27"/>
    <mergeCell ref="A32:A33"/>
  </mergeCells>
  <phoneticPr fontId="3" type="noConversion"/>
  <pageMargins left="0.78740157480314965" right="0.59055118110236227" top="0.59055118110236227" bottom="0.59055118110236227" header="0.39370078740157483" footer="0.31496062992125984"/>
  <pageSetup paperSize="9" scale="51" fitToHeight="0" orientation="landscape" r:id="rId1"/>
  <headerFooter alignWithMargins="0"/>
  <rowBreaks count="1" manualBreakCount="1">
    <brk id="4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2023-05-03T12:00:33Z</cp:lastPrinted>
  <dcterms:created xsi:type="dcterms:W3CDTF">2003-03-13T16:00:22Z</dcterms:created>
  <dcterms:modified xsi:type="dcterms:W3CDTF">2023-09-14T08:15:14Z</dcterms:modified>
</cp:coreProperties>
</file>