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Вересень\вересень 3\"/>
    </mc:Choice>
  </mc:AlternateContent>
  <bookViews>
    <workbookView xWindow="0" yWindow="0" windowWidth="20490" windowHeight="7650" tabRatio="837"/>
  </bookViews>
  <sheets>
    <sheet name="форма 2. Фін план- звіт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звіт'!$31:$33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звіт'!$A$1:$K$208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J131" i="20" l="1"/>
  <c r="J94" i="20" l="1"/>
  <c r="J93" i="20"/>
  <c r="J91" i="20"/>
  <c r="F54" i="20"/>
  <c r="K37" i="20"/>
  <c r="K38" i="20"/>
  <c r="K39" i="20"/>
  <c r="K40" i="20"/>
  <c r="K41" i="20"/>
  <c r="K42" i="20"/>
  <c r="K43" i="20"/>
  <c r="K46" i="20"/>
  <c r="K47" i="20"/>
  <c r="K48" i="20"/>
  <c r="K49" i="20"/>
  <c r="K51" i="20"/>
  <c r="K52" i="20"/>
  <c r="K70" i="20"/>
  <c r="K71" i="20"/>
  <c r="K72" i="20"/>
  <c r="K73" i="20"/>
  <c r="K74" i="20"/>
  <c r="K75" i="20"/>
  <c r="K76" i="20"/>
  <c r="K77" i="20"/>
  <c r="K78" i="20"/>
  <c r="K79" i="20"/>
  <c r="K80" i="20"/>
  <c r="K81" i="20"/>
  <c r="K82" i="20"/>
  <c r="K83" i="20"/>
  <c r="K84" i="20"/>
  <c r="K85" i="20"/>
  <c r="K86" i="20"/>
  <c r="K87" i="20"/>
  <c r="K88" i="20"/>
  <c r="K89" i="20"/>
  <c r="K90" i="20"/>
  <c r="K92" i="20"/>
  <c r="K95" i="20"/>
  <c r="K96" i="20"/>
  <c r="K97" i="20"/>
  <c r="K98" i="20"/>
  <c r="K99" i="20"/>
  <c r="K100" i="20"/>
  <c r="K101" i="20"/>
  <c r="K102" i="20"/>
  <c r="K106" i="20"/>
  <c r="K109" i="20"/>
  <c r="K110" i="20"/>
  <c r="K112" i="20"/>
  <c r="K114" i="20"/>
  <c r="K119" i="20"/>
  <c r="K120" i="20"/>
  <c r="K121" i="20"/>
  <c r="K122" i="20"/>
  <c r="K124" i="20"/>
  <c r="K125" i="20"/>
  <c r="K126" i="20"/>
  <c r="K127" i="20"/>
  <c r="K130" i="20"/>
  <c r="K132" i="20"/>
  <c r="K133" i="20"/>
  <c r="K134" i="20"/>
  <c r="K142" i="20"/>
  <c r="K145" i="20"/>
  <c r="K149" i="20"/>
  <c r="K151" i="20"/>
  <c r="K164" i="20"/>
  <c r="K165" i="20"/>
  <c r="K166" i="20"/>
  <c r="K167" i="20"/>
  <c r="K169" i="20"/>
  <c r="K170" i="20"/>
  <c r="K171" i="20"/>
  <c r="K172" i="20"/>
  <c r="K173" i="20"/>
  <c r="K175" i="20"/>
  <c r="K176" i="20"/>
  <c r="K177" i="20"/>
  <c r="K178" i="20"/>
  <c r="K179" i="20"/>
  <c r="K180" i="20"/>
  <c r="K181" i="20"/>
  <c r="K182" i="20"/>
  <c r="K183" i="20"/>
  <c r="K184" i="20"/>
  <c r="K185" i="20"/>
  <c r="K186" i="20"/>
  <c r="K187" i="20"/>
  <c r="K188" i="20"/>
  <c r="K189" i="20"/>
  <c r="K190" i="20"/>
  <c r="K191" i="20"/>
  <c r="K192" i="20"/>
  <c r="K193" i="20"/>
  <c r="K194" i="20"/>
  <c r="K195" i="20"/>
  <c r="K196" i="20"/>
  <c r="K197" i="20"/>
  <c r="K198" i="20"/>
  <c r="K35" i="20"/>
  <c r="J72" i="20"/>
  <c r="J37" i="20"/>
  <c r="J38" i="20"/>
  <c r="J39" i="20"/>
  <c r="J40" i="20"/>
  <c r="J41" i="20"/>
  <c r="J42" i="20"/>
  <c r="J43" i="20"/>
  <c r="J46" i="20"/>
  <c r="J47" i="20"/>
  <c r="J48" i="20"/>
  <c r="J49" i="20"/>
  <c r="J51" i="20"/>
  <c r="J52" i="20"/>
  <c r="J54" i="20"/>
  <c r="J70" i="20"/>
  <c r="J71" i="20"/>
  <c r="J73" i="20"/>
  <c r="J74" i="20"/>
  <c r="J75" i="20"/>
  <c r="J76" i="20"/>
  <c r="J77" i="20"/>
  <c r="J78" i="20"/>
  <c r="J79" i="20"/>
  <c r="J80" i="20"/>
  <c r="J81" i="20"/>
  <c r="J82" i="20"/>
  <c r="J83" i="20"/>
  <c r="J84" i="20"/>
  <c r="J85" i="20"/>
  <c r="J86" i="20"/>
  <c r="J87" i="20"/>
  <c r="J88" i="20"/>
  <c r="J89" i="20"/>
  <c r="J90" i="20"/>
  <c r="J92" i="20"/>
  <c r="J95" i="20"/>
  <c r="J96" i="20"/>
  <c r="J97" i="20"/>
  <c r="J98" i="20"/>
  <c r="J99" i="20"/>
  <c r="J100" i="20"/>
  <c r="J101" i="20"/>
  <c r="J102" i="20"/>
  <c r="J106" i="20"/>
  <c r="J109" i="20"/>
  <c r="J110" i="20"/>
  <c r="J111" i="20"/>
  <c r="J112" i="20"/>
  <c r="J113" i="20"/>
  <c r="J114" i="20"/>
  <c r="J119" i="20"/>
  <c r="J120" i="20"/>
  <c r="J121" i="20"/>
  <c r="J122" i="20"/>
  <c r="J124" i="20"/>
  <c r="J126" i="20"/>
  <c r="J127" i="20"/>
  <c r="J130" i="20"/>
  <c r="J132" i="20"/>
  <c r="J133" i="20"/>
  <c r="J134" i="20"/>
  <c r="J142" i="20"/>
  <c r="J144" i="20"/>
  <c r="J145" i="20"/>
  <c r="J146" i="20"/>
  <c r="J147" i="20"/>
  <c r="J148" i="20"/>
  <c r="J149" i="20"/>
  <c r="J151" i="20"/>
  <c r="J164" i="20"/>
  <c r="J165" i="20"/>
  <c r="J166" i="20"/>
  <c r="J167" i="20"/>
  <c r="J169" i="20"/>
  <c r="J170" i="20"/>
  <c r="J171" i="20"/>
  <c r="J172" i="20"/>
  <c r="J173" i="20"/>
  <c r="J175" i="20"/>
  <c r="J176" i="20"/>
  <c r="J177" i="20"/>
  <c r="J178" i="20"/>
  <c r="J179" i="20"/>
  <c r="J180" i="20"/>
  <c r="J181" i="20"/>
  <c r="J182" i="20"/>
  <c r="J183" i="20"/>
  <c r="J184" i="20"/>
  <c r="J185" i="20"/>
  <c r="J186" i="20"/>
  <c r="J187" i="20"/>
  <c r="J188" i="20"/>
  <c r="J189" i="20"/>
  <c r="J190" i="20"/>
  <c r="J191" i="20"/>
  <c r="J192" i="20"/>
  <c r="J193" i="20"/>
  <c r="J194" i="20"/>
  <c r="J195" i="20"/>
  <c r="J196" i="20"/>
  <c r="J197" i="20"/>
  <c r="J198" i="20"/>
  <c r="J35" i="20"/>
  <c r="F191" i="20"/>
  <c r="F49" i="20"/>
  <c r="G37" i="20"/>
  <c r="G38" i="20"/>
  <c r="G39" i="20"/>
  <c r="G40" i="20"/>
  <c r="G41" i="20"/>
  <c r="G42" i="20"/>
  <c r="G43" i="20"/>
  <c r="G46" i="20"/>
  <c r="G47" i="20"/>
  <c r="G48" i="20"/>
  <c r="G49" i="20"/>
  <c r="G51" i="20"/>
  <c r="G52" i="20"/>
  <c r="G53" i="20"/>
  <c r="G69" i="20"/>
  <c r="G70" i="20"/>
  <c r="G71" i="20"/>
  <c r="G72" i="20"/>
  <c r="G73" i="20"/>
  <c r="G74" i="20"/>
  <c r="G75" i="20"/>
  <c r="G76" i="20"/>
  <c r="G77" i="20"/>
  <c r="G78" i="20"/>
  <c r="G79" i="20"/>
  <c r="G80" i="20"/>
  <c r="G81" i="20"/>
  <c r="G82" i="20"/>
  <c r="G83" i="20"/>
  <c r="G84" i="20"/>
  <c r="G85" i="20"/>
  <c r="G86" i="20"/>
  <c r="G87" i="20"/>
  <c r="G88" i="20"/>
  <c r="G89" i="20"/>
  <c r="G90" i="20"/>
  <c r="G92" i="20"/>
  <c r="G95" i="20"/>
  <c r="G96" i="20"/>
  <c r="G97" i="20"/>
  <c r="G98" i="20"/>
  <c r="G99" i="20"/>
  <c r="G100" i="20"/>
  <c r="G102" i="20"/>
  <c r="G106" i="20"/>
  <c r="G107" i="20"/>
  <c r="G108" i="20"/>
  <c r="G109" i="20"/>
  <c r="G110" i="20"/>
  <c r="G112" i="20"/>
  <c r="G114" i="20"/>
  <c r="G119" i="20"/>
  <c r="G120" i="20"/>
  <c r="G121" i="20"/>
  <c r="G122" i="20"/>
  <c r="G124" i="20"/>
  <c r="G125" i="20"/>
  <c r="G126" i="20"/>
  <c r="G129" i="20"/>
  <c r="G130" i="20"/>
  <c r="G131" i="20"/>
  <c r="G132" i="20"/>
  <c r="G133" i="20"/>
  <c r="G134" i="20"/>
  <c r="G140" i="20"/>
  <c r="G141" i="20"/>
  <c r="G142" i="20"/>
  <c r="G143" i="20"/>
  <c r="G145" i="20"/>
  <c r="G151" i="20"/>
  <c r="G164" i="20"/>
  <c r="G165" i="20"/>
  <c r="G166" i="20"/>
  <c r="G167" i="20"/>
  <c r="G169" i="20"/>
  <c r="G170" i="20"/>
  <c r="G171" i="20"/>
  <c r="G172" i="20"/>
  <c r="G173" i="20"/>
  <c r="G175" i="20"/>
  <c r="G176" i="20"/>
  <c r="G177" i="20"/>
  <c r="G178" i="20"/>
  <c r="G179" i="20"/>
  <c r="G180" i="20"/>
  <c r="G181" i="20"/>
  <c r="G182" i="20"/>
  <c r="G183" i="20"/>
  <c r="G184" i="20"/>
  <c r="G185" i="20"/>
  <c r="G186" i="20"/>
  <c r="G187" i="20"/>
  <c r="G188" i="20"/>
  <c r="G189" i="20"/>
  <c r="G190" i="20"/>
  <c r="G191" i="20"/>
  <c r="G192" i="20"/>
  <c r="G193" i="20"/>
  <c r="G194" i="20"/>
  <c r="G195" i="20"/>
  <c r="G196" i="20"/>
  <c r="G197" i="20"/>
  <c r="G198" i="20"/>
  <c r="G35" i="20"/>
  <c r="F175" i="20"/>
  <c r="F176" i="20"/>
  <c r="F177" i="20"/>
  <c r="F178" i="20"/>
  <c r="F179" i="20"/>
  <c r="F180" i="20"/>
  <c r="F181" i="20"/>
  <c r="F182" i="20"/>
  <c r="F183" i="20"/>
  <c r="F184" i="20"/>
  <c r="F185" i="20"/>
  <c r="F186" i="20"/>
  <c r="F187" i="20"/>
  <c r="F188" i="20"/>
  <c r="F189" i="20"/>
  <c r="F190" i="20"/>
  <c r="F192" i="20"/>
  <c r="F193" i="20"/>
  <c r="F194" i="20"/>
  <c r="F195" i="20"/>
  <c r="F196" i="20"/>
  <c r="F197" i="20"/>
  <c r="F198" i="20"/>
  <c r="F169" i="20"/>
  <c r="F170" i="20"/>
  <c r="F171" i="20"/>
  <c r="F172" i="20"/>
  <c r="F173" i="20"/>
  <c r="F165" i="20"/>
  <c r="F166" i="20"/>
  <c r="F167" i="20"/>
  <c r="F164" i="20"/>
  <c r="F142" i="20"/>
  <c r="F143" i="20"/>
  <c r="F144" i="20"/>
  <c r="F145" i="20"/>
  <c r="F146" i="20"/>
  <c r="F147" i="20"/>
  <c r="F148" i="20"/>
  <c r="F149" i="20"/>
  <c r="F151" i="20"/>
  <c r="F141" i="20"/>
  <c r="F119" i="20"/>
  <c r="F120" i="20"/>
  <c r="F121" i="20"/>
  <c r="F122" i="20"/>
  <c r="F124" i="20"/>
  <c r="F125" i="20"/>
  <c r="F126" i="20"/>
  <c r="F127" i="20"/>
  <c r="F129" i="20"/>
  <c r="F130" i="20"/>
  <c r="F131" i="20"/>
  <c r="F132" i="20"/>
  <c r="F133" i="20"/>
  <c r="F134" i="20"/>
  <c r="F114" i="20"/>
  <c r="F111" i="20"/>
  <c r="F71" i="20"/>
  <c r="F72" i="20"/>
  <c r="F73" i="20"/>
  <c r="F74" i="20"/>
  <c r="F75" i="20"/>
  <c r="F76" i="20"/>
  <c r="F77" i="20"/>
  <c r="F78" i="20"/>
  <c r="F79" i="20"/>
  <c r="F80" i="20"/>
  <c r="F81" i="20"/>
  <c r="F82" i="20"/>
  <c r="F83" i="20"/>
  <c r="F84" i="20"/>
  <c r="F85" i="20"/>
  <c r="F86" i="20"/>
  <c r="F87" i="20"/>
  <c r="F88" i="20"/>
  <c r="F89" i="20"/>
  <c r="F90" i="20"/>
  <c r="F91" i="20"/>
  <c r="F92" i="20"/>
  <c r="F93" i="20"/>
  <c r="F94" i="20"/>
  <c r="F95" i="20"/>
  <c r="F96" i="20"/>
  <c r="F97" i="20"/>
  <c r="F98" i="20"/>
  <c r="F99" i="20"/>
  <c r="F100" i="20"/>
  <c r="F101" i="20"/>
  <c r="F102" i="20"/>
  <c r="F103" i="20"/>
  <c r="F104" i="20"/>
  <c r="F105" i="20"/>
  <c r="F106" i="20"/>
  <c r="F107" i="20"/>
  <c r="F108" i="20"/>
  <c r="F109" i="20"/>
  <c r="F110" i="20"/>
  <c r="F112" i="20"/>
  <c r="F113" i="20"/>
  <c r="F70" i="20"/>
  <c r="F69" i="20"/>
  <c r="F53" i="20"/>
  <c r="F51" i="20"/>
  <c r="F52" i="20"/>
  <c r="F37" i="20"/>
  <c r="F38" i="20"/>
  <c r="F39" i="20"/>
  <c r="F40" i="20"/>
  <c r="F41" i="20"/>
  <c r="F42" i="20"/>
  <c r="F43" i="20"/>
  <c r="F46" i="20"/>
  <c r="F47" i="20"/>
  <c r="F48" i="20"/>
  <c r="F35" i="20"/>
  <c r="E53" i="20" l="1"/>
  <c r="D175" i="20"/>
  <c r="E35" i="20"/>
  <c r="D129" i="20"/>
  <c r="D143" i="20"/>
  <c r="D141" i="20" s="1"/>
  <c r="D140" i="20" s="1"/>
  <c r="D130" i="20"/>
  <c r="D119" i="20" l="1"/>
  <c r="H198" i="20" l="1"/>
  <c r="E183" i="20" l="1"/>
  <c r="D183" i="20"/>
  <c r="I198" i="20"/>
  <c r="H194" i="20"/>
  <c r="H195" i="20"/>
  <c r="H193" i="20"/>
  <c r="H192" i="20"/>
  <c r="H197" i="20"/>
  <c r="H196" i="20"/>
  <c r="I197" i="20"/>
  <c r="I196" i="20"/>
  <c r="I195" i="20"/>
  <c r="I192" i="20"/>
  <c r="I193" i="20"/>
  <c r="I194" i="20"/>
  <c r="E194" i="20"/>
  <c r="D96" i="20"/>
  <c r="I175" i="20" l="1"/>
  <c r="H175" i="20"/>
  <c r="I142" i="20"/>
  <c r="I145" i="20"/>
  <c r="I149" i="20"/>
  <c r="H149" i="20"/>
  <c r="H145" i="20"/>
  <c r="H143" i="20" s="1"/>
  <c r="H141" i="20" s="1"/>
  <c r="H142" i="20"/>
  <c r="E142" i="20" l="1"/>
  <c r="E145" i="20"/>
  <c r="E143" i="20" s="1"/>
  <c r="E141" i="20" s="1"/>
  <c r="E140" i="20" s="1"/>
  <c r="I70" i="20"/>
  <c r="I183" i="20" s="1"/>
  <c r="I191" i="20" s="1"/>
  <c r="H70" i="20"/>
  <c r="H183" i="20" s="1"/>
  <c r="H191" i="20" s="1"/>
  <c r="I43" i="20"/>
  <c r="H43" i="20"/>
  <c r="E149" i="20"/>
  <c r="D145" i="20"/>
  <c r="D142" i="20"/>
  <c r="D125" i="20"/>
  <c r="E197" i="20" l="1"/>
  <c r="I143" i="20"/>
  <c r="J143" i="20" l="1"/>
  <c r="K143" i="20"/>
  <c r="E108" i="20"/>
  <c r="E132" i="20" l="1"/>
  <c r="D191" i="20" l="1"/>
  <c r="I141" i="20" l="1"/>
  <c r="I140" i="20" l="1"/>
  <c r="K141" i="20"/>
  <c r="J141" i="20"/>
  <c r="I119" i="20"/>
  <c r="H108" i="20"/>
  <c r="J140" i="20" l="1"/>
  <c r="K140" i="20"/>
  <c r="I108" i="20"/>
  <c r="H38" i="20"/>
  <c r="K108" i="20" l="1"/>
  <c r="J108" i="20"/>
  <c r="E192" i="20"/>
  <c r="I54" i="20"/>
  <c r="H54" i="20"/>
  <c r="E54" i="20"/>
  <c r="D54" i="20"/>
  <c r="I38" i="20"/>
  <c r="E191" i="20" l="1"/>
  <c r="E69" i="20" l="1"/>
  <c r="E129" i="20" s="1"/>
  <c r="E198" i="20" l="1"/>
  <c r="D198" i="20"/>
  <c r="D197" i="20"/>
  <c r="E196" i="20"/>
  <c r="D196" i="20"/>
  <c r="E195" i="20"/>
  <c r="D195" i="20"/>
  <c r="D194" i="20"/>
  <c r="E193" i="20"/>
  <c r="D193" i="20"/>
  <c r="D192" i="20"/>
  <c r="I125" i="20"/>
  <c r="H125" i="20"/>
  <c r="E125" i="20"/>
  <c r="H119" i="20"/>
  <c r="E119" i="20"/>
  <c r="D108" i="20"/>
  <c r="D107" i="20" s="1"/>
  <c r="I96" i="20"/>
  <c r="I130" i="20" s="1"/>
  <c r="H96" i="20"/>
  <c r="H130" i="20" s="1"/>
  <c r="E96" i="20"/>
  <c r="I69" i="20"/>
  <c r="I129" i="20" s="1"/>
  <c r="D69" i="20"/>
  <c r="D35" i="20"/>
  <c r="I107" i="20" l="1"/>
  <c r="K107" i="20" s="1"/>
  <c r="J125" i="20"/>
  <c r="E130" i="20"/>
  <c r="H107" i="20"/>
  <c r="D132" i="20"/>
  <c r="D53" i="20"/>
  <c r="E107" i="20"/>
  <c r="B70" i="20"/>
  <c r="B71" i="20" s="1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54" i="20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35" i="20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J107" i="20" l="1"/>
  <c r="E134" i="20"/>
  <c r="D131" i="20"/>
  <c r="D134" i="20"/>
  <c r="I53" i="20"/>
  <c r="L130" i="20"/>
  <c r="E131" i="20" l="1"/>
  <c r="H35" i="20" l="1"/>
  <c r="H132" i="20" l="1"/>
  <c r="H69" i="20" l="1"/>
  <c r="J69" i="20" l="1"/>
  <c r="K69" i="20"/>
  <c r="H129" i="20"/>
  <c r="H53" i="20"/>
  <c r="J53" i="20" l="1"/>
  <c r="K53" i="20"/>
  <c r="J129" i="20"/>
  <c r="K129" i="20"/>
  <c r="H134" i="20"/>
  <c r="I35" i="20"/>
  <c r="I132" i="20" l="1"/>
  <c r="I131" i="20"/>
  <c r="K131" i="20" l="1"/>
  <c r="I134" i="20"/>
  <c r="H140" i="20" l="1"/>
</calcChain>
</file>

<file path=xl/sharedStrings.xml><?xml version="1.0" encoding="utf-8"?>
<sst xmlns="http://schemas.openxmlformats.org/spreadsheetml/2006/main" count="362" uniqueCount="296">
  <si>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</si>
  <si>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</si>
  <si>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</si>
  <si>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</si>
  <si>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</si>
  <si>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</si>
  <si>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</si>
  <si>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</si>
  <si>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</si>
  <si>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</si>
  <si>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</si>
  <si>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</si>
  <si>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</si>
  <si>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</si>
  <si>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</si>
  <si>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</si>
  <si>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</si>
  <si>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</si>
  <si>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</si>
  <si>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</si>
  <si>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</si>
  <si>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</si>
  <si>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Уточнений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</si>
  <si>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</si>
  <si>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</si>
  <si>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</si>
  <si>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</si>
  <si>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</si>
  <si>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</si>
  <si>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</si>
  <si>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</si>
  <si>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</si>
  <si>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</si>
  <si>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</si>
  <si>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</si>
  <si>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</si>
  <si>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</si>
  <si>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</si>
  <si>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 xml:space="preserve">Начальник управління охорони здоров'я </t>
  </si>
  <si>
    <t>Івано-Франківської міської ради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</si>
  <si>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</si>
  <si>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</si>
  <si>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</si>
  <si>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</si>
  <si>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</si>
  <si>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</si>
  <si>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</si>
  <si>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</si>
  <si>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</si>
  <si>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</si>
  <si>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</si>
  <si>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</si>
  <si>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</si>
  <si>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</si>
  <si>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</si>
  <si>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</si>
  <si>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</si>
  <si>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</si>
  <si>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</si>
  <si>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</si>
  <si>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</si>
  <si>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</si>
  <si>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</si>
  <si>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</si>
  <si>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</si>
  <si>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</si>
  <si>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</si>
  <si>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</si>
  <si>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</si>
  <si>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</si>
  <si>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</si>
  <si>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</si>
  <si>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</si>
  <si>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</si>
  <si>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</si>
  <si>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</si>
  <si>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</si>
  <si>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</si>
  <si>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</si>
  <si>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</si>
  <si>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</si>
  <si>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</si>
  <si>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</si>
  <si>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</si>
  <si>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</si>
  <si>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>Звітний період наростаючим пудсумком з початку року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</si>
  <si>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</si>
  <si>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</si>
  <si>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</si>
  <si>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</si>
  <si>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</si>
  <si>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</si>
  <si>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</si>
  <si>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</si>
  <si>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</si>
  <si>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</si>
  <si>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</si>
  <si>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</si>
  <si>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</si>
  <si>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</si>
  <si>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</si>
  <si>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</si>
  <si>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</si>
  <si>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</si>
  <si>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</si>
  <si>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</si>
  <si>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</si>
  <si>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</si>
  <si>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</si>
  <si>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</si>
  <si>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</si>
  <si>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</si>
  <si>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</si>
  <si>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</si>
  <si>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</si>
  <si>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</si>
  <si>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</si>
  <si>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</si>
  <si>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</si>
  <si>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</si>
  <si>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</si>
  <si>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</si>
  <si>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</si>
  <si>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</si>
  <si>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</si>
  <si>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</si>
  <si>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</si>
  <si>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</si>
  <si>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Заступники керівника</t>
  </si>
  <si>
    <t>Заступника керівника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</si>
  <si>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</si>
  <si>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</si>
  <si>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</si>
  <si>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</si>
  <si>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</si>
  <si>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</si>
  <si>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</si>
  <si>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</si>
  <si>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</si>
  <si>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</si>
  <si>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</si>
  <si>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</si>
  <si>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</si>
  <si>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</si>
  <si>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</si>
  <si>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</si>
  <si>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</si>
  <si>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</si>
  <si>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</si>
  <si>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</si>
  <si>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</si>
  <si>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</si>
  <si>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</si>
  <si>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</si>
  <si>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</si>
  <si>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</si>
  <si>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</si>
  <si>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</si>
  <si>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</si>
  <si>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</si>
  <si>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</si>
  <si>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</si>
  <si>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</si>
  <si>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</si>
  <si>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</si>
  <si>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</si>
  <si>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</si>
  <si>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</si>
  <si>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</si>
  <si>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</si>
  <si>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</si>
  <si>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</si>
  <si>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</si>
  <si>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</si>
  <si>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</si>
  <si>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</si>
  <si>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</si>
  <si>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</si>
  <si>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</si>
  <si>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</si>
  <si>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</si>
  <si>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</si>
  <si>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</si>
  <si>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</si>
  <si>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</si>
  <si>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</si>
  <si>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</si>
  <si>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</si>
  <si>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</si>
  <si>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</si>
  <si>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</si>
  <si>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</si>
  <si>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</si>
  <si>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</si>
  <si>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</si>
  <si>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</si>
  <si>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</si>
  <si>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</si>
  <si>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</si>
  <si>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</si>
  <si>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</si>
  <si>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</si>
  <si>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</si>
  <si>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</si>
  <si>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</si>
  <si>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</si>
  <si>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Начальник фінансового управління</t>
  </si>
  <si>
    <t>Кількість штатних одиниць</t>
  </si>
  <si>
    <t>Субвенція з державного бюджету</t>
  </si>
  <si>
    <t>Номер рядка</t>
  </si>
  <si>
    <t xml:space="preserve">Код рядка 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</si>
  <si>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</si>
  <si>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</si>
  <si>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</si>
  <si>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</si>
  <si>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</si>
  <si>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</si>
  <si>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</si>
  <si>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Видатки за Договорами НСЗУ</t>
  </si>
  <si>
    <t>1110.11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</si>
  <si>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</si>
  <si>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</si>
  <si>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</si>
  <si>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</si>
  <si>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</si>
  <si>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</si>
  <si>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</si>
  <si>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</si>
  <si>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1120.9</t>
  </si>
  <si>
    <t>1120.10</t>
  </si>
  <si>
    <t>Витрати на комунальних послуг та енергоносіїв</t>
  </si>
  <si>
    <t>1150.4</t>
  </si>
  <si>
    <t>1150.5</t>
  </si>
  <si>
    <t>1160.1</t>
  </si>
  <si>
    <t>1160.2</t>
  </si>
  <si>
    <t>1160.3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</si>
  <si>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</si>
  <si>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</si>
  <si>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Кількість  штатних працівників, у т.ч.:</t>
  </si>
  <si>
    <t>Середньомісячні витрати на оплату праці одного працівника,
 у т.ч.: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</si>
  <si>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</si>
  <si>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</si>
  <si>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</si>
  <si>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</si>
  <si>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</si>
  <si>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</si>
  <si>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</si>
  <si>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</si>
  <si>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</si>
  <si>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</si>
  <si>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</si>
  <si>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</si>
  <si>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</si>
  <si>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</si>
  <si>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</si>
  <si>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</si>
  <si>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</si>
  <si>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</si>
  <si>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</si>
  <si>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</si>
  <si>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</si>
  <si>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</si>
  <si>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</si>
  <si>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</si>
  <si>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</si>
  <si>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</si>
  <si>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</si>
  <si>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</si>
  <si>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</si>
  <si>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</si>
  <si>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</si>
  <si>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</si>
  <si>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</si>
  <si>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</si>
  <si>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</si>
  <si>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</si>
  <si>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</si>
  <si>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</si>
  <si>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</si>
  <si>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відхилення, 
%</t>
  </si>
  <si>
    <t>КНП "Міська клінічна лікарня №1 Івано-Франківської міської ради"</t>
  </si>
  <si>
    <t>Управління охорони здоров'я</t>
  </si>
  <si>
    <t>Охорона здоров'я</t>
  </si>
  <si>
    <t>Діяльність лікарняних закладів</t>
  </si>
  <si>
    <t>Комунальна</t>
  </si>
  <si>
    <t>м.Івано-Франківськ,вул.Матейки,34</t>
  </si>
  <si>
    <t>53-37-91</t>
  </si>
  <si>
    <t>01993322</t>
  </si>
  <si>
    <t xml:space="preserve">                                                 Галина ЯЦКІВ</t>
  </si>
  <si>
    <t>Руслан МАРЦІНКІВ</t>
  </si>
  <si>
    <t>Тарас ВАСИЛИК</t>
  </si>
  <si>
    <t xml:space="preserve">Керівник закладу </t>
  </si>
  <si>
    <t xml:space="preserve">                                                  Алла ВАЦЕБА</t>
  </si>
  <si>
    <t>Зміни  30.06.2023</t>
  </si>
  <si>
    <t>ЗВІТ ПРО ВИКОНАННЯ  ФІНАНСОВОГО ПЛАНУ КОМУНАЛЬНОГО НЕКОМЕРЦІЙНОГО ПІДПРИЄМСТВА  "МІСЬКА КЛІНІЧНА ЛІКАРНЯ №1 ІВАНО-ФРАНКІВСЬКОЇ МІСЬКОЇ РАДИ" ЗА І ПІВРІЧЧЯ  2023 РОКУ</t>
  </si>
  <si>
    <t>Звітний період (IІ квартал 2023 року)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</si>
</sst>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#,##0.0"/>
    <numFmt numFmtId="176" formatCode="0.0"/>
  </numFmts>
  <fonts count="84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Calibri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CCFF"/>
        <bgColor indexed="64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52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2" borderId="0" applyNumberFormat="0" applyBorder="0" applyAlignment="0" applyProtection="0"/>
    <xf numFmtId="0" fontId="1" fillId="2" borderId="0" applyNumberFormat="0" applyBorder="0" applyAlignment="0" applyProtection="0"/>
    <xf numFmtId="0" fontId="24" fillId="3" borderId="0" applyNumberFormat="0" applyBorder="0" applyAlignment="0" applyProtection="0"/>
    <xf numFmtId="0" fontId="1" fillId="3" borderId="0" applyNumberFormat="0" applyBorder="0" applyAlignment="0" applyProtection="0"/>
    <xf numFmtId="0" fontId="24" fillId="4" borderId="0" applyNumberFormat="0" applyBorder="0" applyAlignment="0" applyProtection="0"/>
    <xf numFmtId="0" fontId="1" fillId="4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6" borderId="0" applyNumberFormat="0" applyBorder="0" applyAlignment="0" applyProtection="0"/>
    <xf numFmtId="0" fontId="1" fillId="6" borderId="0" applyNumberFormat="0" applyBorder="0" applyAlignment="0" applyProtection="0"/>
    <xf numFmtId="0" fontId="2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9" borderId="0" applyNumberFormat="0" applyBorder="0" applyAlignment="0" applyProtection="0"/>
    <xf numFmtId="0" fontId="1" fillId="9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5" fillId="12" borderId="0" applyNumberFormat="0" applyBorder="0" applyAlignment="0" applyProtection="0"/>
    <xf numFmtId="0" fontId="7" fillId="12" borderId="0" applyNumberFormat="0" applyBorder="0" applyAlignment="0" applyProtection="0"/>
    <xf numFmtId="0" fontId="25" fillId="9" borderId="0" applyNumberFormat="0" applyBorder="0" applyAlignment="0" applyProtection="0"/>
    <xf numFmtId="0" fontId="7" fillId="9" borderId="0" applyNumberFormat="0" applyBorder="0" applyAlignment="0" applyProtection="0"/>
    <xf numFmtId="0" fontId="25" fillId="10" borderId="0" applyNumberFormat="0" applyBorder="0" applyAlignment="0" applyProtection="0"/>
    <xf numFmtId="0" fontId="7" fillId="10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168" fontId="5" fillId="0" borderId="0" applyFont="0" applyFill="0" applyBorder="0" applyAlignment="0" applyProtection="0"/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0" fontId="19" fillId="0" borderId="0" applyNumberFormat="0" applyFill="0" applyBorder="0" applyAlignment="0" applyProtection="0"/>
    <xf numFmtId="169" fontId="27" fillId="0" borderId="0" applyAlignment="0">
      <alignment wrapText="1"/>
    </xf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8" fillId="7" borderId="1" applyNumberFormat="0" applyAlignment="0" applyProtection="0"/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29" fillId="22" borderId="7">
      <alignment horizontal="left" vertical="center"/>
      <protection locked="0"/>
    </xf>
    <xf numFmtId="49" fontId="29" fillId="22" borderId="7">
      <alignment horizontal="left" vertical="center"/>
    </xf>
    <xf numFmtId="4" fontId="29" fillId="22" borderId="7">
      <alignment horizontal="right" vertical="center"/>
      <protection locked="0"/>
    </xf>
    <xf numFmtId="4" fontId="29" fillId="22" borderId="7">
      <alignment horizontal="right" vertical="center"/>
    </xf>
    <xf numFmtId="4" fontId="30" fillId="22" borderId="7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9" fontId="26" fillId="22" borderId="3">
      <alignment horizontal="left" vertical="center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</xf>
    <xf numFmtId="4" fontId="26" fillId="22" borderId="3">
      <alignment horizontal="right" vertical="center"/>
    </xf>
    <xf numFmtId="4" fontId="30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" fontId="37" fillId="0" borderId="3">
      <alignment horizontal="right" vertical="center"/>
      <protection locked="0"/>
    </xf>
    <xf numFmtId="4" fontId="37" fillId="0" borderId="3">
      <alignment horizontal="right" vertical="center"/>
    </xf>
    <xf numFmtId="4" fontId="38" fillId="0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</xf>
    <xf numFmtId="49" fontId="37" fillId="0" borderId="3">
      <alignment horizontal="left" vertical="center"/>
      <protection locked="0"/>
    </xf>
    <xf numFmtId="49" fontId="38" fillId="0" borderId="3">
      <alignment horizontal="left" vertical="center"/>
      <protection locked="0"/>
    </xf>
    <xf numFmtId="4" fontId="37" fillId="0" borderId="3">
      <alignment horizontal="right" vertical="center"/>
      <protection locked="0"/>
    </xf>
    <xf numFmtId="0" fontId="20" fillId="0" borderId="8" applyNumberFormat="0" applyFill="0" applyAlignment="0" applyProtection="0"/>
    <xf numFmtId="0" fontId="17" fillId="23" borderId="0" applyNumberFormat="0" applyBorder="0" applyAlignment="0" applyProtection="0"/>
    <xf numFmtId="0" fontId="5" fillId="0" borderId="0"/>
    <xf numFmtId="0" fontId="5" fillId="0" borderId="0"/>
    <xf numFmtId="0" fontId="2" fillId="24" borderId="9" applyNumberFormat="0" applyFont="0" applyAlignment="0" applyProtection="0"/>
    <xf numFmtId="4" fontId="41" fillId="25" borderId="3">
      <alignment horizontal="right" vertical="center"/>
      <protection locked="0"/>
    </xf>
    <xf numFmtId="4" fontId="41" fillId="26" borderId="3">
      <alignment horizontal="right" vertical="center"/>
      <protection locked="0"/>
    </xf>
    <xf numFmtId="4" fontId="41" fillId="27" borderId="3">
      <alignment horizontal="right" vertical="center"/>
      <protection locked="0"/>
    </xf>
    <xf numFmtId="0" fontId="9" fillId="20" borderId="10" applyNumberFormat="0" applyAlignment="0" applyProtection="0"/>
    <xf numFmtId="49" fontId="26" fillId="0" borderId="3">
      <alignment horizontal="left" vertical="center" wrapText="1"/>
      <protection locked="0"/>
    </xf>
    <xf numFmtId="49" fontId="26" fillId="0" borderId="3">
      <alignment horizontal="left" vertical="center" wrapText="1"/>
      <protection locked="0"/>
    </xf>
    <xf numFmtId="0" fontId="16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7" fillId="16" borderId="0" applyNumberFormat="0" applyBorder="0" applyAlignment="0" applyProtection="0"/>
    <xf numFmtId="0" fontId="25" fillId="17" borderId="0" applyNumberFormat="0" applyBorder="0" applyAlignment="0" applyProtection="0"/>
    <xf numFmtId="0" fontId="7" fillId="17" borderId="0" applyNumberFormat="0" applyBorder="0" applyAlignment="0" applyProtection="0"/>
    <xf numFmtId="0" fontId="25" fillId="18" borderId="0" applyNumberFormat="0" applyBorder="0" applyAlignment="0" applyProtection="0"/>
    <xf numFmtId="0" fontId="7" fillId="18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9" borderId="0" applyNumberFormat="0" applyBorder="0" applyAlignment="0" applyProtection="0"/>
    <xf numFmtId="0" fontId="7" fillId="19" borderId="0" applyNumberFormat="0" applyBorder="0" applyAlignment="0" applyProtection="0"/>
    <xf numFmtId="0" fontId="42" fillId="7" borderId="1" applyNumberFormat="0" applyAlignment="0" applyProtection="0"/>
    <xf numFmtId="0" fontId="8" fillId="7" borderId="1" applyNumberFormat="0" applyAlignment="0" applyProtection="0"/>
    <xf numFmtId="0" fontId="43" fillId="20" borderId="10" applyNumberFormat="0" applyAlignment="0" applyProtection="0"/>
    <xf numFmtId="0" fontId="9" fillId="20" borderId="10" applyNumberFormat="0" applyAlignment="0" applyProtection="0"/>
    <xf numFmtId="0" fontId="44" fillId="20" borderId="1" applyNumberFormat="0" applyAlignment="0" applyProtection="0"/>
    <xf numFmtId="0" fontId="10" fillId="20" borderId="1" applyNumberFormat="0" applyAlignment="0" applyProtection="0"/>
    <xf numFmtId="170" fontId="5" fillId="0" borderId="0" applyFont="0" applyFill="0" applyBorder="0" applyAlignment="0" applyProtection="0"/>
    <xf numFmtId="0" fontId="45" fillId="0" borderId="4" applyNumberFormat="0" applyFill="0" applyAlignment="0" applyProtection="0"/>
    <xf numFmtId="0" fontId="11" fillId="0" borderId="4" applyNumberFormat="0" applyFill="0" applyAlignment="0" applyProtection="0"/>
    <xf numFmtId="0" fontId="46" fillId="0" borderId="5" applyNumberFormat="0" applyFill="0" applyAlignment="0" applyProtection="0"/>
    <xf numFmtId="0" fontId="12" fillId="0" borderId="5" applyNumberFormat="0" applyFill="0" applyAlignment="0" applyProtection="0"/>
    <xf numFmtId="0" fontId="47" fillId="0" borderId="6" applyNumberFormat="0" applyFill="0" applyAlignment="0" applyProtection="0"/>
    <xf numFmtId="0" fontId="13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0" borderId="11" applyNumberFormat="0" applyFill="0" applyAlignment="0" applyProtection="0"/>
    <xf numFmtId="0" fontId="14" fillId="0" borderId="11" applyNumberFormat="0" applyFill="0" applyAlignment="0" applyProtection="0"/>
    <xf numFmtId="0" fontId="49" fillId="21" borderId="2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0" fillId="23" borderId="0" applyNumberFormat="0" applyBorder="0" applyAlignment="0" applyProtection="0"/>
    <xf numFmtId="0" fontId="1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5" fillId="0" borderId="0"/>
    <xf numFmtId="0" fontId="2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1" fillId="3" borderId="0" applyNumberFormat="0" applyBorder="0" applyAlignment="0" applyProtection="0"/>
    <xf numFmtId="0" fontId="18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4" borderId="9" applyNumberFormat="0" applyFont="0" applyAlignment="0" applyProtection="0"/>
    <xf numFmtId="0" fontId="5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8" applyNumberFormat="0" applyFill="0" applyAlignment="0" applyProtection="0"/>
    <xf numFmtId="0" fontId="20" fillId="0" borderId="8" applyNumberFormat="0" applyFill="0" applyAlignment="0" applyProtection="0"/>
    <xf numFmtId="0" fontId="2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71" fontId="57" fillId="0" borderId="0" applyFont="0" applyFill="0" applyBorder="0" applyAlignment="0" applyProtection="0"/>
    <xf numFmtId="172" fontId="5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58" fillId="4" borderId="0" applyNumberFormat="0" applyBorder="0" applyAlignment="0" applyProtection="0"/>
    <xf numFmtId="0" fontId="22" fillId="4" borderId="0" applyNumberFormat="0" applyBorder="0" applyAlignment="0" applyProtection="0"/>
    <xf numFmtId="174" fontId="59" fillId="22" borderId="12" applyFill="0" applyBorder="0">
      <alignment horizontal="center" vertical="center" wrapText="1"/>
      <protection locked="0"/>
    </xf>
    <xf numFmtId="169" fontId="60" fillId="0" borderId="0">
      <alignment wrapText="1"/>
    </xf>
    <xf numFmtId="169" fontId="27" fillId="0" borderId="0">
      <alignment wrapText="1"/>
    </xf>
  </cellStyleXfs>
  <cellXfs count="400">
    <xf numFmtId="0" fontId="0" fillId="0" borderId="0" xfId="0"/>
    <xf numFmtId="0" fontId="61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vertical="center"/>
    </xf>
    <xf numFmtId="0" fontId="63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/>
    </xf>
    <xf numFmtId="0" fontId="64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center" vertical="center" wrapText="1"/>
    </xf>
    <xf numFmtId="0" fontId="62" fillId="29" borderId="13" xfId="0" applyFont="1" applyFill="1" applyBorder="1" applyAlignment="1">
      <alignment vertical="center"/>
    </xf>
    <xf numFmtId="0" fontId="69" fillId="28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 wrapText="1"/>
    </xf>
    <xf numFmtId="49" fontId="62" fillId="28" borderId="21" xfId="0" applyNumberFormat="1" applyFont="1" applyFill="1" applyBorder="1" applyAlignment="1">
      <alignment vertical="center" wrapText="1"/>
    </xf>
    <xf numFmtId="49" fontId="62" fillId="28" borderId="23" xfId="0" applyNumberFormat="1" applyFont="1" applyFill="1" applyBorder="1" applyAlignment="1">
      <alignment vertical="center" wrapText="1"/>
    </xf>
    <xf numFmtId="49" fontId="62" fillId="28" borderId="24" xfId="0" applyNumberFormat="1" applyFont="1" applyFill="1" applyBorder="1" applyAlignment="1">
      <alignment vertical="center" wrapText="1"/>
    </xf>
    <xf numFmtId="0" fontId="76" fillId="28" borderId="0" xfId="0" applyFont="1" applyFill="1" applyBorder="1" applyAlignment="1">
      <alignment vertical="center" wrapText="1"/>
    </xf>
    <xf numFmtId="0" fontId="62" fillId="28" borderId="0" xfId="0" applyFont="1" applyFill="1" applyAlignment="1">
      <alignment vertical="center" wrapText="1"/>
    </xf>
    <xf numFmtId="49" fontId="62" fillId="28" borderId="17" xfId="0" applyNumberFormat="1" applyFont="1" applyFill="1" applyBorder="1" applyAlignment="1">
      <alignment vertical="center" wrapText="1"/>
    </xf>
    <xf numFmtId="0" fontId="69" fillId="0" borderId="0" xfId="0" applyFont="1" applyFill="1" applyBorder="1" applyAlignment="1">
      <alignment horizontal="left" vertical="center" wrapText="1"/>
    </xf>
    <xf numFmtId="0" fontId="77" fillId="0" borderId="0" xfId="0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center" vertical="center"/>
    </xf>
    <xf numFmtId="0" fontId="69" fillId="0" borderId="0" xfId="0" applyFont="1" applyFill="1" applyAlignment="1">
      <alignment horizontal="left" vertical="center"/>
    </xf>
    <xf numFmtId="0" fontId="69" fillId="0" borderId="0" xfId="0" applyFont="1" applyFill="1" applyAlignment="1">
      <alignment vertical="center"/>
    </xf>
    <xf numFmtId="0" fontId="64" fillId="0" borderId="0" xfId="0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 wrapText="1"/>
    </xf>
    <xf numFmtId="0" fontId="78" fillId="0" borderId="0" xfId="0" applyFont="1" applyFill="1" applyBorder="1" applyAlignment="1">
      <alignment vertical="center"/>
    </xf>
    <xf numFmtId="0" fontId="78" fillId="0" borderId="0" xfId="0" applyFont="1" applyFill="1" applyBorder="1" applyAlignment="1">
      <alignment horizontal="center" vertical="center"/>
    </xf>
    <xf numFmtId="0" fontId="78" fillId="0" borderId="0" xfId="0" applyFont="1" applyFill="1" applyBorder="1" applyAlignment="1">
      <alignment horizontal="left" vertical="center" wrapText="1"/>
    </xf>
    <xf numFmtId="0" fontId="62" fillId="28" borderId="38" xfId="0" applyFont="1" applyFill="1" applyBorder="1" applyAlignment="1">
      <alignment vertical="center" wrapText="1"/>
    </xf>
    <xf numFmtId="0" fontId="80" fillId="0" borderId="14" xfId="0" applyFont="1" applyFill="1" applyBorder="1" applyAlignment="1">
      <alignment horizontal="center" vertical="center"/>
    </xf>
    <xf numFmtId="0" fontId="81" fillId="0" borderId="16" xfId="0" applyFont="1" applyFill="1" applyBorder="1" applyAlignment="1">
      <alignment horizontal="center" vertical="center"/>
    </xf>
    <xf numFmtId="0" fontId="70" fillId="28" borderId="15" xfId="0" applyFont="1" applyFill="1" applyBorder="1" applyAlignment="1">
      <alignment horizontal="center" vertical="center" wrapText="1"/>
    </xf>
    <xf numFmtId="0" fontId="70" fillId="28" borderId="39" xfId="0" applyFont="1" applyFill="1" applyBorder="1" applyAlignment="1">
      <alignment horizontal="center" vertical="center" wrapText="1"/>
    </xf>
    <xf numFmtId="0" fontId="70" fillId="28" borderId="22" xfId="0" applyFont="1" applyFill="1" applyBorder="1" applyAlignment="1">
      <alignment horizontal="center" vertical="center" wrapText="1"/>
    </xf>
    <xf numFmtId="0" fontId="62" fillId="28" borderId="41" xfId="0" applyFont="1" applyFill="1" applyBorder="1" applyAlignment="1">
      <alignment vertical="center" wrapText="1"/>
    </xf>
    <xf numFmtId="0" fontId="70" fillId="28" borderId="25" xfId="0" applyFont="1" applyFill="1" applyBorder="1" applyAlignment="1">
      <alignment horizontal="center" vertical="center" wrapText="1"/>
    </xf>
    <xf numFmtId="0" fontId="62" fillId="28" borderId="42" xfId="0" applyFont="1" applyFill="1" applyBorder="1" applyAlignment="1">
      <alignment vertical="center" wrapText="1"/>
    </xf>
    <xf numFmtId="0" fontId="70" fillId="28" borderId="20" xfId="0" applyFont="1" applyFill="1" applyBorder="1" applyAlignment="1">
      <alignment horizontal="center" vertical="center" wrapText="1"/>
    </xf>
    <xf numFmtId="0" fontId="62" fillId="28" borderId="28" xfId="0" applyFont="1" applyFill="1" applyBorder="1" applyAlignment="1">
      <alignment vertical="center" wrapText="1"/>
    </xf>
    <xf numFmtId="0" fontId="62" fillId="28" borderId="44" xfId="0" applyFont="1" applyFill="1" applyBorder="1" applyAlignment="1">
      <alignment vertical="center" wrapText="1"/>
    </xf>
    <xf numFmtId="0" fontId="64" fillId="28" borderId="0" xfId="0" applyFont="1" applyFill="1" applyBorder="1" applyAlignment="1">
      <alignment horizontal="center" vertical="center"/>
    </xf>
    <xf numFmtId="0" fontId="64" fillId="28" borderId="0" xfId="0" applyFont="1" applyFill="1" applyBorder="1" applyAlignment="1">
      <alignment vertical="center"/>
    </xf>
    <xf numFmtId="0" fontId="80" fillId="0" borderId="14" xfId="0" applyFont="1" applyFill="1" applyBorder="1" applyAlignment="1">
      <alignment horizontal="center" vertical="center" wrapText="1"/>
    </xf>
    <xf numFmtId="0" fontId="62" fillId="28" borderId="20" xfId="0" applyFont="1" applyFill="1" applyBorder="1" applyAlignment="1">
      <alignment horizontal="center" vertical="center" wrapText="1"/>
    </xf>
    <xf numFmtId="0" fontId="62" fillId="28" borderId="22" xfId="0" applyFont="1" applyFill="1" applyBorder="1" applyAlignment="1">
      <alignment horizontal="center" vertical="center" wrapText="1"/>
    </xf>
    <xf numFmtId="0" fontId="62" fillId="28" borderId="43" xfId="0" applyFont="1" applyFill="1" applyBorder="1" applyAlignment="1">
      <alignment horizontal="center" vertical="center" wrapText="1"/>
    </xf>
    <xf numFmtId="0" fontId="62" fillId="28" borderId="28" xfId="0" applyFont="1" applyFill="1" applyBorder="1" applyAlignment="1">
      <alignment horizontal="center" vertical="center" wrapText="1"/>
    </xf>
    <xf numFmtId="0" fontId="62" fillId="28" borderId="41" xfId="0" applyFont="1" applyFill="1" applyBorder="1" applyAlignment="1">
      <alignment horizontal="center" vertical="center" wrapText="1"/>
    </xf>
    <xf numFmtId="0" fontId="62" fillId="28" borderId="42" xfId="0" applyFont="1" applyFill="1" applyBorder="1" applyAlignment="1">
      <alignment horizontal="center" vertical="center" wrapText="1"/>
    </xf>
    <xf numFmtId="0" fontId="62" fillId="28" borderId="44" xfId="0" applyFont="1" applyFill="1" applyBorder="1" applyAlignment="1">
      <alignment horizontal="center" vertical="center" wrapText="1"/>
    </xf>
    <xf numFmtId="0" fontId="62" fillId="0" borderId="28" xfId="0" applyFont="1" applyFill="1" applyBorder="1" applyAlignment="1">
      <alignment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62" fillId="0" borderId="15" xfId="0" applyFont="1" applyFill="1" applyBorder="1" applyAlignment="1">
      <alignment horizontal="center" vertical="center" wrapText="1"/>
    </xf>
    <xf numFmtId="176" fontId="62" fillId="0" borderId="22" xfId="0" applyNumberFormat="1" applyFont="1" applyFill="1" applyBorder="1" applyAlignment="1">
      <alignment vertical="center" wrapText="1"/>
    </xf>
    <xf numFmtId="176" fontId="62" fillId="0" borderId="21" xfId="0" applyNumberFormat="1" applyFont="1" applyFill="1" applyBorder="1" applyAlignment="1">
      <alignment horizontal="right" vertical="center" wrapText="1"/>
    </xf>
    <xf numFmtId="176" fontId="62" fillId="0" borderId="23" xfId="0" applyNumberFormat="1" applyFont="1" applyFill="1" applyBorder="1" applyAlignment="1">
      <alignment horizontal="right" vertical="center" wrapText="1"/>
    </xf>
    <xf numFmtId="176" fontId="62" fillId="0" borderId="22" xfId="0" applyNumberFormat="1" applyFont="1" applyFill="1" applyBorder="1" applyAlignment="1">
      <alignment horizontal="right" vertical="center" wrapText="1"/>
    </xf>
    <xf numFmtId="0" fontId="78" fillId="0" borderId="31" xfId="0" applyFont="1" applyFill="1" applyBorder="1" applyAlignment="1">
      <alignment horizontal="left" vertical="center"/>
    </xf>
    <xf numFmtId="0" fontId="62" fillId="0" borderId="26" xfId="0" applyFont="1" applyFill="1" applyBorder="1" applyAlignment="1">
      <alignment horizontal="center" vertical="center"/>
    </xf>
    <xf numFmtId="0" fontId="78" fillId="0" borderId="23" xfId="0" applyFont="1" applyFill="1" applyBorder="1" applyAlignment="1">
      <alignment horizontal="left" vertical="center"/>
    </xf>
    <xf numFmtId="0" fontId="78" fillId="0" borderId="32" xfId="0" applyFont="1" applyFill="1" applyBorder="1" applyAlignment="1">
      <alignment horizontal="center" vertical="center"/>
    </xf>
    <xf numFmtId="0" fontId="78" fillId="0" borderId="28" xfId="0" applyFont="1" applyFill="1" applyBorder="1" applyAlignment="1">
      <alignment vertical="center" wrapText="1"/>
    </xf>
    <xf numFmtId="0" fontId="66" fillId="0" borderId="29" xfId="0" applyFont="1" applyFill="1" applyBorder="1" applyAlignment="1">
      <alignment vertical="center" wrapText="1"/>
    </xf>
    <xf numFmtId="0" fontId="78" fillId="0" borderId="30" xfId="0" applyFont="1" applyFill="1" applyBorder="1" applyAlignment="1">
      <alignment vertical="center" wrapText="1"/>
    </xf>
    <xf numFmtId="0" fontId="78" fillId="0" borderId="29" xfId="0" applyFont="1" applyFill="1" applyBorder="1" applyAlignment="1">
      <alignment vertical="center" wrapText="1"/>
    </xf>
    <xf numFmtId="0" fontId="66" fillId="0" borderId="16" xfId="0" applyFont="1" applyFill="1" applyBorder="1" applyAlignment="1">
      <alignment vertical="center" wrapText="1"/>
    </xf>
    <xf numFmtId="0" fontId="78" fillId="0" borderId="0" xfId="0" applyFont="1" applyFill="1" applyAlignment="1">
      <alignment vertical="center" wrapText="1"/>
    </xf>
    <xf numFmtId="0" fontId="66" fillId="0" borderId="0" xfId="0" applyFont="1" applyFill="1" applyBorder="1" applyAlignment="1">
      <alignment vertical="center" wrapText="1"/>
    </xf>
    <xf numFmtId="0" fontId="79" fillId="0" borderId="0" xfId="0" applyFont="1" applyFill="1"/>
    <xf numFmtId="0" fontId="78" fillId="0" borderId="19" xfId="0" applyFont="1" applyFill="1" applyBorder="1" applyAlignment="1">
      <alignment horizontal="center" vertical="center" wrapText="1"/>
    </xf>
    <xf numFmtId="0" fontId="78" fillId="0" borderId="16" xfId="0" applyFont="1" applyFill="1" applyBorder="1" applyAlignment="1">
      <alignment horizontal="center" vertical="center" wrapText="1"/>
    </xf>
    <xf numFmtId="0" fontId="66" fillId="0" borderId="15" xfId="0" applyFont="1" applyFill="1" applyBorder="1" applyAlignment="1">
      <alignment horizontal="center" vertical="center" wrapText="1"/>
    </xf>
    <xf numFmtId="0" fontId="66" fillId="0" borderId="17" xfId="0" applyFont="1" applyFill="1" applyBorder="1" applyAlignment="1">
      <alignment horizontal="center" vertical="center" wrapText="1"/>
    </xf>
    <xf numFmtId="0" fontId="62" fillId="0" borderId="19" xfId="0" applyFont="1" applyFill="1" applyBorder="1" applyAlignment="1">
      <alignment horizontal="center" vertical="center" wrapText="1"/>
    </xf>
    <xf numFmtId="0" fontId="62" fillId="0" borderId="17" xfId="0" applyFont="1" applyFill="1" applyBorder="1" applyAlignment="1">
      <alignment vertical="center" wrapText="1"/>
    </xf>
    <xf numFmtId="0" fontId="69" fillId="0" borderId="17" xfId="0" applyFont="1" applyFill="1" applyBorder="1" applyAlignment="1">
      <alignment vertical="center" wrapText="1"/>
    </xf>
    <xf numFmtId="0" fontId="62" fillId="0" borderId="38" xfId="0" applyFont="1" applyFill="1" applyBorder="1" applyAlignment="1">
      <alignment vertical="center" wrapText="1"/>
    </xf>
    <xf numFmtId="0" fontId="70" fillId="0" borderId="39" xfId="0" applyFont="1" applyFill="1" applyBorder="1" applyAlignment="1">
      <alignment horizontal="center" vertical="center" wrapText="1"/>
    </xf>
    <xf numFmtId="0" fontId="62" fillId="0" borderId="21" xfId="0" applyFont="1" applyFill="1" applyBorder="1" applyAlignment="1">
      <alignment horizontal="center" vertical="center" wrapText="1"/>
    </xf>
    <xf numFmtId="49" fontId="62" fillId="0" borderId="21" xfId="0" applyNumberFormat="1" applyFont="1" applyFill="1" applyBorder="1" applyAlignment="1">
      <alignment vertical="center" wrapText="1"/>
    </xf>
    <xf numFmtId="0" fontId="70" fillId="0" borderId="22" xfId="0" applyFont="1" applyFill="1" applyBorder="1" applyAlignment="1">
      <alignment horizontal="center" vertical="center" wrapText="1"/>
    </xf>
    <xf numFmtId="49" fontId="62" fillId="0" borderId="23" xfId="0" applyNumberFormat="1" applyFont="1" applyFill="1" applyBorder="1" applyAlignment="1">
      <alignment vertical="center" wrapText="1"/>
    </xf>
    <xf numFmtId="0" fontId="71" fillId="0" borderId="41" xfId="0" applyFont="1" applyFill="1" applyBorder="1" applyAlignment="1">
      <alignment vertical="center" wrapText="1"/>
    </xf>
    <xf numFmtId="0" fontId="71" fillId="0" borderId="21" xfId="0" applyFont="1" applyFill="1" applyBorder="1" applyAlignment="1">
      <alignment horizontal="center" vertical="center" wrapText="1"/>
    </xf>
    <xf numFmtId="0" fontId="62" fillId="0" borderId="41" xfId="0" applyFont="1" applyFill="1" applyBorder="1" applyAlignment="1">
      <alignment vertical="center" wrapText="1"/>
    </xf>
    <xf numFmtId="49" fontId="62" fillId="0" borderId="16" xfId="0" applyNumberFormat="1" applyFont="1" applyFill="1" applyBorder="1" applyAlignment="1">
      <alignment vertical="center" wrapText="1"/>
    </xf>
    <xf numFmtId="49" fontId="69" fillId="0" borderId="17" xfId="0" applyNumberFormat="1" applyFont="1" applyFill="1" applyBorder="1" applyAlignment="1">
      <alignment vertical="center" wrapText="1"/>
    </xf>
    <xf numFmtId="49" fontId="62" fillId="0" borderId="17" xfId="0" applyNumberFormat="1" applyFont="1" applyFill="1" applyBorder="1" applyAlignment="1">
      <alignment vertical="center" wrapText="1"/>
    </xf>
    <xf numFmtId="0" fontId="71" fillId="0" borderId="38" xfId="0" applyFont="1" applyFill="1" applyBorder="1" applyAlignment="1">
      <alignment vertical="center" wrapText="1"/>
    </xf>
    <xf numFmtId="0" fontId="71" fillId="0" borderId="42" xfId="0" applyFont="1" applyFill="1" applyBorder="1" applyAlignment="1">
      <alignment vertical="center" wrapText="1"/>
    </xf>
    <xf numFmtId="0" fontId="71" fillId="0" borderId="16" xfId="0" applyFont="1" applyFill="1" applyBorder="1" applyAlignment="1">
      <alignment horizontal="center" vertical="center" wrapText="1"/>
    </xf>
    <xf numFmtId="0" fontId="73" fillId="0" borderId="41" xfId="0" applyFont="1" applyFill="1" applyBorder="1" applyAlignment="1">
      <alignment vertical="center" wrapText="1"/>
    </xf>
    <xf numFmtId="0" fontId="71" fillId="0" borderId="23" xfId="0" applyFont="1" applyFill="1" applyBorder="1" applyAlignment="1">
      <alignment horizontal="center" vertical="center" wrapText="1"/>
    </xf>
    <xf numFmtId="0" fontId="70" fillId="0" borderId="43" xfId="0" applyFont="1" applyFill="1" applyBorder="1" applyAlignment="1">
      <alignment horizontal="center" vertical="center" wrapText="1"/>
    </xf>
    <xf numFmtId="0" fontId="70" fillId="0" borderId="25" xfId="0" applyFont="1" applyFill="1" applyBorder="1" applyAlignment="1">
      <alignment horizontal="center" vertical="center" wrapText="1"/>
    </xf>
    <xf numFmtId="0" fontId="62" fillId="0" borderId="32" xfId="0" applyFont="1" applyFill="1" applyBorder="1" applyAlignment="1">
      <alignment horizontal="center" vertical="center" wrapText="1"/>
    </xf>
    <xf numFmtId="0" fontId="62" fillId="0" borderId="43" xfId="0" applyFont="1" applyFill="1" applyBorder="1" applyAlignment="1">
      <alignment horizontal="center" vertical="center" wrapText="1"/>
    </xf>
    <xf numFmtId="0" fontId="73" fillId="0" borderId="38" xfId="0" applyFont="1" applyFill="1" applyBorder="1" applyAlignment="1">
      <alignment vertical="center" wrapText="1"/>
    </xf>
    <xf numFmtId="0" fontId="73" fillId="0" borderId="21" xfId="0" applyFont="1" applyFill="1" applyBorder="1" applyAlignment="1">
      <alignment horizontal="center" vertical="center" wrapText="1"/>
    </xf>
    <xf numFmtId="0" fontId="73" fillId="0" borderId="23" xfId="0" applyFont="1" applyFill="1" applyBorder="1" applyAlignment="1">
      <alignment horizontal="center" vertical="center" wrapText="1"/>
    </xf>
    <xf numFmtId="0" fontId="74" fillId="0" borderId="41" xfId="0" applyFont="1" applyFill="1" applyBorder="1" applyAlignment="1">
      <alignment vertical="center" wrapText="1"/>
    </xf>
    <xf numFmtId="49" fontId="62" fillId="0" borderId="24" xfId="0" applyNumberFormat="1" applyFont="1" applyFill="1" applyBorder="1" applyAlignment="1">
      <alignment vertical="center" wrapText="1"/>
    </xf>
    <xf numFmtId="0" fontId="62" fillId="0" borderId="42" xfId="0" applyFont="1" applyFill="1" applyBorder="1" applyAlignment="1">
      <alignment vertical="center" wrapText="1"/>
    </xf>
    <xf numFmtId="0" fontId="62" fillId="0" borderId="16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73" fillId="0" borderId="42" xfId="0" applyFont="1" applyFill="1" applyBorder="1" applyAlignment="1">
      <alignment vertical="center" wrapText="1"/>
    </xf>
    <xf numFmtId="0" fontId="73" fillId="0" borderId="16" xfId="0" applyFont="1" applyFill="1" applyBorder="1" applyAlignment="1">
      <alignment horizontal="center" vertical="center" wrapText="1"/>
    </xf>
    <xf numFmtId="49" fontId="69" fillId="0" borderId="29" xfId="0" applyNumberFormat="1" applyFont="1" applyFill="1" applyBorder="1" applyAlignment="1">
      <alignment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62" fillId="0" borderId="29" xfId="0" applyFont="1" applyFill="1" applyBorder="1" applyAlignment="1">
      <alignment horizontal="center" vertical="center" wrapText="1"/>
    </xf>
    <xf numFmtId="0" fontId="72" fillId="0" borderId="29" xfId="0" applyFont="1" applyFill="1" applyBorder="1" applyAlignment="1">
      <alignment vertical="center" wrapText="1"/>
    </xf>
    <xf numFmtId="0" fontId="62" fillId="0" borderId="22" xfId="0" applyFont="1" applyFill="1" applyBorder="1" applyAlignment="1">
      <alignment horizontal="center" vertical="center" wrapText="1"/>
    </xf>
    <xf numFmtId="0" fontId="62" fillId="0" borderId="20" xfId="0" applyFont="1" applyFill="1" applyBorder="1" applyAlignment="1">
      <alignment horizontal="center" vertical="center" wrapText="1"/>
    </xf>
    <xf numFmtId="49" fontId="76" fillId="0" borderId="24" xfId="0" applyNumberFormat="1" applyFont="1" applyFill="1" applyBorder="1" applyAlignment="1">
      <alignment vertical="center" wrapText="1"/>
    </xf>
    <xf numFmtId="49" fontId="78" fillId="0" borderId="29" xfId="0" applyNumberFormat="1" applyFont="1" applyFill="1" applyBorder="1" applyAlignment="1">
      <alignment horizontal="right" vertical="center" wrapText="1"/>
    </xf>
    <xf numFmtId="0" fontId="69" fillId="31" borderId="15" xfId="0" applyFont="1" applyFill="1" applyBorder="1" applyAlignment="1">
      <alignment vertical="center" wrapText="1"/>
    </xf>
    <xf numFmtId="0" fontId="70" fillId="31" borderId="19" xfId="0" applyFont="1" applyFill="1" applyBorder="1" applyAlignment="1">
      <alignment horizontal="center" vertical="center" wrapText="1"/>
    </xf>
    <xf numFmtId="0" fontId="69" fillId="31" borderId="17" xfId="0" applyFont="1" applyFill="1" applyBorder="1" applyAlignment="1">
      <alignment horizontal="center" vertical="center" wrapText="1"/>
    </xf>
    <xf numFmtId="0" fontId="62" fillId="31" borderId="18" xfId="0" applyFont="1" applyFill="1" applyBorder="1" applyAlignment="1">
      <alignment vertical="center" wrapText="1"/>
    </xf>
    <xf numFmtId="0" fontId="66" fillId="31" borderId="15" xfId="0" applyFont="1" applyFill="1" applyBorder="1" applyAlignment="1">
      <alignment vertical="center" wrapText="1"/>
    </xf>
    <xf numFmtId="0" fontId="62" fillId="31" borderId="15" xfId="0" applyFont="1" applyFill="1" applyBorder="1" applyAlignment="1">
      <alignment vertical="center" wrapText="1"/>
    </xf>
    <xf numFmtId="0" fontId="69" fillId="31" borderId="28" xfId="0" applyFont="1" applyFill="1" applyBorder="1" applyAlignment="1">
      <alignment vertical="center" wrapText="1"/>
    </xf>
    <xf numFmtId="0" fontId="70" fillId="31" borderId="15" xfId="0" applyFont="1" applyFill="1" applyBorder="1" applyAlignment="1">
      <alignment horizontal="center" vertical="center" wrapText="1"/>
    </xf>
    <xf numFmtId="175" fontId="69" fillId="31" borderId="15" xfId="0" applyNumberFormat="1" applyFont="1" applyFill="1" applyBorder="1" applyAlignment="1">
      <alignment horizontal="right" vertical="center" wrapText="1"/>
    </xf>
    <xf numFmtId="0" fontId="62" fillId="31" borderId="28" xfId="0" applyFont="1" applyFill="1" applyBorder="1" applyAlignment="1">
      <alignment vertical="center" wrapText="1"/>
    </xf>
    <xf numFmtId="0" fontId="62" fillId="31" borderId="17" xfId="0" applyFont="1" applyFill="1" applyBorder="1" applyAlignment="1">
      <alignment horizontal="center" vertical="center" wrapText="1"/>
    </xf>
    <xf numFmtId="175" fontId="69" fillId="31" borderId="17" xfId="0" applyNumberFormat="1" applyFont="1" applyFill="1" applyBorder="1" applyAlignment="1">
      <alignment horizontal="right" vertical="center" wrapText="1"/>
    </xf>
    <xf numFmtId="0" fontId="69" fillId="31" borderId="30" xfId="0" applyFont="1" applyFill="1" applyBorder="1" applyAlignment="1">
      <alignment vertical="center" wrapText="1"/>
    </xf>
    <xf numFmtId="0" fontId="69" fillId="31" borderId="29" xfId="0" applyFont="1" applyFill="1" applyBorder="1" applyAlignment="1">
      <alignment horizontal="center" vertical="center" wrapText="1"/>
    </xf>
    <xf numFmtId="0" fontId="69" fillId="31" borderId="15" xfId="0" applyFont="1" applyFill="1" applyBorder="1" applyAlignment="1">
      <alignment horizontal="center" vertical="center" wrapText="1"/>
    </xf>
    <xf numFmtId="0" fontId="62" fillId="0" borderId="39" xfId="0" applyFont="1" applyFill="1" applyBorder="1" applyAlignment="1">
      <alignment horizontal="center" vertical="center" wrapText="1"/>
    </xf>
    <xf numFmtId="0" fontId="62" fillId="0" borderId="25" xfId="0" applyFont="1" applyFill="1" applyBorder="1" applyAlignment="1">
      <alignment horizontal="center" vertical="center" wrapText="1"/>
    </xf>
    <xf numFmtId="0" fontId="69" fillId="28" borderId="28" xfId="0" applyFont="1" applyFill="1" applyBorder="1" applyAlignment="1">
      <alignment vertical="center" wrapText="1"/>
    </xf>
    <xf numFmtId="0" fontId="69" fillId="28" borderId="15" xfId="0" applyFont="1" applyFill="1" applyBorder="1" applyAlignment="1">
      <alignment horizontal="center" vertical="center" wrapText="1"/>
    </xf>
    <xf numFmtId="4" fontId="62" fillId="0" borderId="0" xfId="0" applyNumberFormat="1" applyFont="1" applyFill="1" applyBorder="1" applyAlignment="1">
      <alignment horizontal="center" vertical="center" wrapText="1"/>
    </xf>
    <xf numFmtId="176" fontId="69" fillId="31" borderId="45" xfId="0" applyNumberFormat="1" applyFont="1" applyFill="1" applyBorder="1" applyAlignment="1">
      <alignment vertical="center" wrapText="1"/>
    </xf>
    <xf numFmtId="176" fontId="69" fillId="31" borderId="15" xfId="0" applyNumberFormat="1" applyFont="1" applyFill="1" applyBorder="1" applyAlignment="1">
      <alignment vertical="center" wrapText="1"/>
    </xf>
    <xf numFmtId="176" fontId="62" fillId="31" borderId="15" xfId="0" applyNumberFormat="1" applyFont="1" applyFill="1" applyBorder="1" applyAlignment="1">
      <alignment horizontal="right" vertical="center" wrapText="1"/>
    </xf>
    <xf numFmtId="176" fontId="69" fillId="31" borderId="45" xfId="0" applyNumberFormat="1" applyFont="1" applyFill="1" applyBorder="1" applyAlignment="1">
      <alignment horizontal="right" vertical="center" wrapText="1"/>
    </xf>
    <xf numFmtId="176" fontId="69" fillId="31" borderId="28" xfId="0" applyNumberFormat="1" applyFont="1" applyFill="1" applyBorder="1" applyAlignment="1">
      <alignment horizontal="right" vertical="center" wrapText="1"/>
    </xf>
    <xf numFmtId="176" fontId="69" fillId="31" borderId="15" xfId="0" applyNumberFormat="1" applyFont="1" applyFill="1" applyBorder="1" applyAlignment="1">
      <alignment horizontal="right" vertical="center" wrapText="1"/>
    </xf>
    <xf numFmtId="176" fontId="62" fillId="28" borderId="20" xfId="0" applyNumberFormat="1" applyFont="1" applyFill="1" applyBorder="1" applyAlignment="1">
      <alignment vertical="center" wrapText="1"/>
    </xf>
    <xf numFmtId="176" fontId="62" fillId="0" borderId="48" xfId="0" applyNumberFormat="1" applyFont="1" applyFill="1" applyBorder="1" applyAlignment="1">
      <alignment horizontal="right" vertical="center" wrapText="1"/>
    </xf>
    <xf numFmtId="176" fontId="62" fillId="0" borderId="49" xfId="0" applyNumberFormat="1" applyFont="1" applyFill="1" applyBorder="1" applyAlignment="1">
      <alignment horizontal="right" vertical="center" wrapText="1"/>
    </xf>
    <xf numFmtId="176" fontId="62" fillId="28" borderId="22" xfId="0" applyNumberFormat="1" applyFont="1" applyFill="1" applyBorder="1" applyAlignment="1">
      <alignment vertical="center" wrapText="1"/>
    </xf>
    <xf numFmtId="176" fontId="62" fillId="28" borderId="25" xfId="0" applyNumberFormat="1" applyFont="1" applyFill="1" applyBorder="1" applyAlignment="1">
      <alignment vertical="center" wrapText="1"/>
    </xf>
    <xf numFmtId="176" fontId="62" fillId="0" borderId="20" xfId="0" applyNumberFormat="1" applyFont="1" applyFill="1" applyBorder="1" applyAlignment="1">
      <alignment horizontal="right" vertical="center" wrapText="1"/>
    </xf>
    <xf numFmtId="176" fontId="65" fillId="0" borderId="22" xfId="0" applyNumberFormat="1" applyFont="1" applyFill="1" applyBorder="1" applyAlignment="1">
      <alignment vertical="center" wrapText="1"/>
    </xf>
    <xf numFmtId="176" fontId="62" fillId="0" borderId="49" xfId="0" applyNumberFormat="1" applyFont="1" applyFill="1" applyBorder="1" applyAlignment="1">
      <alignment vertical="center" wrapText="1"/>
    </xf>
    <xf numFmtId="176" fontId="62" fillId="28" borderId="23" xfId="0" applyNumberFormat="1" applyFont="1" applyFill="1" applyBorder="1" applyAlignment="1">
      <alignment horizontal="right" vertical="center" wrapText="1"/>
    </xf>
    <xf numFmtId="176" fontId="62" fillId="31" borderId="15" xfId="0" applyNumberFormat="1" applyFont="1" applyFill="1" applyBorder="1" applyAlignment="1">
      <alignment vertical="center" wrapText="1"/>
    </xf>
    <xf numFmtId="176" fontId="65" fillId="31" borderId="15" xfId="0" applyNumberFormat="1" applyFont="1" applyFill="1" applyBorder="1" applyAlignment="1">
      <alignment horizontal="right" vertical="center" wrapText="1"/>
    </xf>
    <xf numFmtId="176" fontId="73" fillId="0" borderId="22" xfId="0" applyNumberFormat="1" applyFont="1" applyFill="1" applyBorder="1" applyAlignment="1">
      <alignment horizontal="right" vertical="center" wrapText="1"/>
    </xf>
    <xf numFmtId="176" fontId="73" fillId="0" borderId="49" xfId="0" applyNumberFormat="1" applyFont="1" applyFill="1" applyBorder="1" applyAlignment="1">
      <alignment horizontal="right" vertical="center" wrapText="1"/>
    </xf>
    <xf numFmtId="176" fontId="65" fillId="0" borderId="47" xfId="0" applyNumberFormat="1" applyFont="1" applyFill="1" applyBorder="1" applyAlignment="1">
      <alignment vertical="center" wrapText="1"/>
    </xf>
    <xf numFmtId="176" fontId="62" fillId="31" borderId="28" xfId="0" applyNumberFormat="1" applyFont="1" applyFill="1" applyBorder="1" applyAlignment="1">
      <alignment horizontal="right" vertical="center" wrapText="1"/>
    </xf>
    <xf numFmtId="176" fontId="62" fillId="28" borderId="21" xfId="0" applyNumberFormat="1" applyFont="1" applyFill="1" applyBorder="1" applyAlignment="1">
      <alignment vertical="center" wrapText="1"/>
    </xf>
    <xf numFmtId="176" fontId="62" fillId="28" borderId="23" xfId="0" applyNumberFormat="1" applyFont="1" applyFill="1" applyBorder="1" applyAlignment="1">
      <alignment vertical="center" wrapText="1"/>
    </xf>
    <xf numFmtId="176" fontId="62" fillId="31" borderId="13" xfId="0" applyNumberFormat="1" applyFont="1" applyFill="1" applyBorder="1" applyAlignment="1">
      <alignment horizontal="right" vertical="center" wrapText="1"/>
    </xf>
    <xf numFmtId="176" fontId="62" fillId="31" borderId="17" xfId="0" applyNumberFormat="1" applyFont="1" applyFill="1" applyBorder="1" applyAlignment="1">
      <alignment horizontal="right" vertical="center" wrapText="1"/>
    </xf>
    <xf numFmtId="176" fontId="65" fillId="31" borderId="28" xfId="0" applyNumberFormat="1" applyFont="1" applyFill="1" applyBorder="1" applyAlignment="1">
      <alignment vertical="center" wrapText="1"/>
    </xf>
    <xf numFmtId="176" fontId="65" fillId="0" borderId="22" xfId="0" applyNumberFormat="1" applyFont="1" applyFill="1" applyBorder="1" applyAlignment="1">
      <alignment horizontal="right" vertical="center" wrapText="1"/>
    </xf>
    <xf numFmtId="176" fontId="68" fillId="28" borderId="49" xfId="0" applyNumberFormat="1" applyFont="1" applyFill="1" applyBorder="1" applyAlignment="1">
      <alignment horizontal="right" vertical="center" wrapText="1"/>
    </xf>
    <xf numFmtId="176" fontId="68" fillId="0" borderId="49" xfId="0" applyNumberFormat="1" applyFont="1" applyFill="1" applyBorder="1" applyAlignment="1">
      <alignment horizontal="right" vertical="center" wrapText="1"/>
    </xf>
    <xf numFmtId="176" fontId="65" fillId="0" borderId="47" xfId="0" applyNumberFormat="1" applyFont="1" applyFill="1" applyBorder="1" applyAlignment="1">
      <alignment horizontal="right" vertical="center" wrapText="1"/>
    </xf>
    <xf numFmtId="176" fontId="62" fillId="0" borderId="24" xfId="0" applyNumberFormat="1" applyFont="1" applyFill="1" applyBorder="1" applyAlignment="1">
      <alignment horizontal="right" vertical="center" wrapText="1"/>
    </xf>
    <xf numFmtId="176" fontId="62" fillId="31" borderId="28" xfId="0" applyNumberFormat="1" applyFont="1" applyFill="1" applyBorder="1" applyAlignment="1">
      <alignment vertical="center" wrapText="1"/>
    </xf>
    <xf numFmtId="176" fontId="62" fillId="0" borderId="48" xfId="0" applyNumberFormat="1" applyFont="1" applyFill="1" applyBorder="1" applyAlignment="1">
      <alignment vertical="center" wrapText="1"/>
    </xf>
    <xf numFmtId="176" fontId="62" fillId="0" borderId="47" xfId="0" applyNumberFormat="1" applyFont="1" applyFill="1" applyBorder="1" applyAlignment="1">
      <alignment horizontal="right" vertical="center" wrapText="1"/>
    </xf>
    <xf numFmtId="176" fontId="62" fillId="28" borderId="13" xfId="0" applyNumberFormat="1" applyFont="1" applyFill="1" applyBorder="1" applyAlignment="1">
      <alignment horizontal="right" vertical="center" wrapText="1"/>
    </xf>
    <xf numFmtId="176" fontId="62" fillId="31" borderId="14" xfId="0" applyNumberFormat="1" applyFont="1" applyFill="1" applyBorder="1" applyAlignment="1">
      <alignment horizontal="right" vertical="center" wrapText="1"/>
    </xf>
    <xf numFmtId="176" fontId="62" fillId="0" borderId="20" xfId="0" applyNumberFormat="1" applyFont="1" applyFill="1" applyBorder="1" applyAlignment="1">
      <alignment horizontal="center" vertical="center" wrapText="1"/>
    </xf>
    <xf numFmtId="176" fontId="72" fillId="0" borderId="20" xfId="0" applyNumberFormat="1" applyFont="1" applyFill="1" applyBorder="1" applyAlignment="1">
      <alignment vertical="center" wrapText="1"/>
    </xf>
    <xf numFmtId="176" fontId="62" fillId="0" borderId="22" xfId="0" applyNumberFormat="1" applyFont="1" applyFill="1" applyBorder="1" applyAlignment="1">
      <alignment horizontal="center" vertical="center" wrapText="1"/>
    </xf>
    <xf numFmtId="176" fontId="62" fillId="0" borderId="43" xfId="0" applyNumberFormat="1" applyFont="1" applyFill="1" applyBorder="1" applyAlignment="1">
      <alignment horizontal="center" vertical="center" wrapText="1"/>
    </xf>
    <xf numFmtId="176" fontId="65" fillId="0" borderId="43" xfId="0" applyNumberFormat="1" applyFont="1" applyFill="1" applyBorder="1" applyAlignment="1">
      <alignment vertical="center" wrapText="1"/>
    </xf>
    <xf numFmtId="176" fontId="62" fillId="0" borderId="47" xfId="0" applyNumberFormat="1" applyFont="1" applyFill="1" applyBorder="1" applyAlignment="1">
      <alignment vertical="center" wrapText="1"/>
    </xf>
    <xf numFmtId="176" fontId="69" fillId="31" borderId="28" xfId="0" applyNumberFormat="1" applyFont="1" applyFill="1" applyBorder="1" applyAlignment="1">
      <alignment vertical="center" wrapText="1"/>
    </xf>
    <xf numFmtId="176" fontId="75" fillId="0" borderId="22" xfId="0" applyNumberFormat="1" applyFont="1" applyFill="1" applyBorder="1" applyAlignment="1">
      <alignment horizontal="right" vertical="center" wrapText="1"/>
    </xf>
    <xf numFmtId="176" fontId="76" fillId="0" borderId="23" xfId="0" applyNumberFormat="1" applyFont="1" applyFill="1" applyBorder="1" applyAlignment="1">
      <alignment horizontal="right" vertical="center" wrapText="1"/>
    </xf>
    <xf numFmtId="176" fontId="76" fillId="0" borderId="49" xfId="0" applyNumberFormat="1" applyFont="1" applyFill="1" applyBorder="1" applyAlignment="1">
      <alignment horizontal="right" vertical="center" wrapText="1"/>
    </xf>
    <xf numFmtId="176" fontId="72" fillId="0" borderId="22" xfId="0" applyNumberFormat="1" applyFont="1" applyFill="1" applyBorder="1" applyAlignment="1">
      <alignment horizontal="right" vertical="center" wrapText="1"/>
    </xf>
    <xf numFmtId="176" fontId="69" fillId="0" borderId="23" xfId="0" applyNumberFormat="1" applyFont="1" applyFill="1" applyBorder="1" applyAlignment="1">
      <alignment horizontal="right" vertical="center" wrapText="1"/>
    </xf>
    <xf numFmtId="176" fontId="69" fillId="0" borderId="49" xfId="0" applyNumberFormat="1" applyFont="1" applyFill="1" applyBorder="1" applyAlignment="1">
      <alignment horizontal="right" vertical="center" wrapText="1"/>
    </xf>
    <xf numFmtId="176" fontId="65" fillId="31" borderId="13" xfId="0" applyNumberFormat="1" applyFont="1" applyFill="1" applyBorder="1" applyAlignment="1">
      <alignment horizontal="right" vertical="center" wrapText="1"/>
    </xf>
    <xf numFmtId="176" fontId="64" fillId="28" borderId="15" xfId="0" applyNumberFormat="1" applyFont="1" applyFill="1" applyBorder="1" applyAlignment="1">
      <alignment horizontal="center" vertical="center"/>
    </xf>
    <xf numFmtId="176" fontId="64" fillId="28" borderId="13" xfId="0" applyNumberFormat="1" applyFont="1" applyFill="1" applyBorder="1" applyAlignment="1">
      <alignment vertical="center"/>
    </xf>
    <xf numFmtId="176" fontId="69" fillId="28" borderId="39" xfId="0" applyNumberFormat="1" applyFont="1" applyFill="1" applyBorder="1" applyAlignment="1">
      <alignment horizontal="center" vertical="center"/>
    </xf>
    <xf numFmtId="176" fontId="69" fillId="28" borderId="39" xfId="0" applyNumberFormat="1" applyFont="1" applyFill="1" applyBorder="1" applyAlignment="1">
      <alignment vertical="center"/>
    </xf>
    <xf numFmtId="176" fontId="69" fillId="28" borderId="51" xfId="0" applyNumberFormat="1" applyFont="1" applyFill="1" applyBorder="1" applyAlignment="1">
      <alignment vertical="center"/>
    </xf>
    <xf numFmtId="176" fontId="64" fillId="28" borderId="22" xfId="0" applyNumberFormat="1" applyFont="1" applyFill="1" applyBorder="1" applyAlignment="1">
      <alignment horizontal="center" vertical="center"/>
    </xf>
    <xf numFmtId="176" fontId="64" fillId="28" borderId="49" xfId="0" applyNumberFormat="1" applyFont="1" applyFill="1" applyBorder="1" applyAlignment="1">
      <alignment vertical="center"/>
    </xf>
    <xf numFmtId="176" fontId="64" fillId="28" borderId="25" xfId="0" applyNumberFormat="1" applyFont="1" applyFill="1" applyBorder="1" applyAlignment="1">
      <alignment horizontal="center" vertical="center"/>
    </xf>
    <xf numFmtId="176" fontId="64" fillId="28" borderId="52" xfId="0" applyNumberFormat="1" applyFont="1" applyFill="1" applyBorder="1" applyAlignment="1">
      <alignment vertical="center"/>
    </xf>
    <xf numFmtId="175" fontId="62" fillId="28" borderId="21" xfId="0" applyNumberFormat="1" applyFont="1" applyFill="1" applyBorder="1" applyAlignment="1">
      <alignment vertical="center" wrapText="1"/>
    </xf>
    <xf numFmtId="175" fontId="62" fillId="28" borderId="23" xfId="0" applyNumberFormat="1" applyFont="1" applyFill="1" applyBorder="1" applyAlignment="1">
      <alignment vertical="center" wrapText="1"/>
    </xf>
    <xf numFmtId="175" fontId="62" fillId="0" borderId="23" xfId="0" applyNumberFormat="1" applyFont="1" applyFill="1" applyBorder="1" applyAlignment="1">
      <alignment vertical="center" wrapText="1"/>
    </xf>
    <xf numFmtId="175" fontId="62" fillId="28" borderId="20" xfId="0" applyNumberFormat="1" applyFont="1" applyFill="1" applyBorder="1" applyAlignment="1">
      <alignment vertical="center" wrapText="1"/>
    </xf>
    <xf numFmtId="175" fontId="62" fillId="28" borderId="22" xfId="0" applyNumberFormat="1" applyFont="1" applyFill="1" applyBorder="1" applyAlignment="1">
      <alignment vertical="center" wrapText="1"/>
    </xf>
    <xf numFmtId="0" fontId="78" fillId="0" borderId="23" xfId="0" applyFont="1" applyFill="1" applyBorder="1" applyAlignment="1">
      <alignment horizontal="center" vertical="center"/>
    </xf>
    <xf numFmtId="0" fontId="73" fillId="0" borderId="48" xfId="0" applyFont="1" applyFill="1" applyBorder="1" applyAlignment="1">
      <alignment horizontal="center" vertical="center" wrapText="1"/>
    </xf>
    <xf numFmtId="0" fontId="73" fillId="0" borderId="49" xfId="0" applyFont="1" applyFill="1" applyBorder="1" applyAlignment="1">
      <alignment horizontal="center" vertical="center" wrapText="1"/>
    </xf>
    <xf numFmtId="0" fontId="73" fillId="0" borderId="47" xfId="0" applyFont="1" applyFill="1" applyBorder="1" applyAlignment="1">
      <alignment horizontal="center" vertical="center" wrapText="1"/>
    </xf>
    <xf numFmtId="175" fontId="62" fillId="28" borderId="43" xfId="0" applyNumberFormat="1" applyFont="1" applyFill="1" applyBorder="1" applyAlignment="1">
      <alignment vertical="center" wrapText="1"/>
    </xf>
    <xf numFmtId="175" fontId="83" fillId="28" borderId="23" xfId="0" applyNumberFormat="1" applyFont="1" applyFill="1" applyBorder="1" applyAlignment="1">
      <alignment vertical="center" wrapText="1"/>
    </xf>
    <xf numFmtId="175" fontId="66" fillId="28" borderId="20" xfId="0" applyNumberFormat="1" applyFont="1" applyFill="1" applyBorder="1" applyAlignment="1">
      <alignment vertical="center" wrapText="1"/>
    </xf>
    <xf numFmtId="175" fontId="66" fillId="28" borderId="22" xfId="0" applyNumberFormat="1" applyFont="1" applyFill="1" applyBorder="1" applyAlignment="1">
      <alignment vertical="center" wrapText="1"/>
    </xf>
    <xf numFmtId="175" fontId="69" fillId="29" borderId="15" xfId="0" applyNumberFormat="1" applyFont="1" applyFill="1" applyBorder="1" applyAlignment="1">
      <alignment vertical="center" wrapText="1"/>
    </xf>
    <xf numFmtId="175" fontId="62" fillId="0" borderId="20" xfId="0" applyNumberFormat="1" applyFont="1" applyFill="1" applyBorder="1" applyAlignment="1">
      <alignment vertical="center" wrapText="1"/>
    </xf>
    <xf numFmtId="175" fontId="62" fillId="0" borderId="22" xfId="0" applyNumberFormat="1" applyFont="1" applyFill="1" applyBorder="1" applyAlignment="1">
      <alignment vertical="center" wrapText="1"/>
    </xf>
    <xf numFmtId="4" fontId="62" fillId="28" borderId="22" xfId="0" applyNumberFormat="1" applyFont="1" applyFill="1" applyBorder="1" applyAlignment="1">
      <alignment vertical="center" wrapText="1"/>
    </xf>
    <xf numFmtId="175" fontId="62" fillId="0" borderId="43" xfId="0" applyNumberFormat="1" applyFont="1" applyFill="1" applyBorder="1" applyAlignment="1">
      <alignment vertical="center" wrapText="1"/>
    </xf>
    <xf numFmtId="175" fontId="62" fillId="29" borderId="28" xfId="0" applyNumberFormat="1" applyFont="1" applyFill="1" applyBorder="1" applyAlignment="1">
      <alignment vertical="center" wrapText="1"/>
    </xf>
    <xf numFmtId="175" fontId="62" fillId="31" borderId="45" xfId="0" applyNumberFormat="1" applyFont="1" applyFill="1" applyBorder="1" applyAlignment="1">
      <alignment vertical="center" wrapText="1"/>
    </xf>
    <xf numFmtId="0" fontId="62" fillId="0" borderId="13" xfId="0" applyFont="1" applyFill="1" applyBorder="1" applyAlignment="1">
      <alignment horizontal="center" vertical="center" wrapText="1"/>
    </xf>
    <xf numFmtId="175" fontId="62" fillId="28" borderId="3" xfId="0" applyNumberFormat="1" applyFont="1" applyFill="1" applyBorder="1" applyAlignment="1">
      <alignment vertical="center" wrapText="1"/>
    </xf>
    <xf numFmtId="176" fontId="62" fillId="28" borderId="3" xfId="0" applyNumberFormat="1" applyFont="1" applyFill="1" applyBorder="1" applyAlignment="1">
      <alignment horizontal="right" vertical="center" wrapText="1"/>
    </xf>
    <xf numFmtId="176" fontId="62" fillId="31" borderId="40" xfId="0" applyNumberFormat="1" applyFont="1" applyFill="1" applyBorder="1" applyAlignment="1">
      <alignment vertical="center" wrapText="1"/>
    </xf>
    <xf numFmtId="175" fontId="62" fillId="28" borderId="24" xfId="0" applyNumberFormat="1" applyFont="1" applyFill="1" applyBorder="1" applyAlignment="1">
      <alignment vertical="center" wrapText="1"/>
    </xf>
    <xf numFmtId="176" fontId="62" fillId="29" borderId="28" xfId="0" applyNumberFormat="1" applyFont="1" applyFill="1" applyBorder="1" applyAlignment="1">
      <alignment horizontal="right" vertical="center" wrapText="1"/>
    </xf>
    <xf numFmtId="175" fontId="62" fillId="28" borderId="38" xfId="0" applyNumberFormat="1" applyFont="1" applyFill="1" applyBorder="1" applyAlignment="1">
      <alignment vertical="center" wrapText="1"/>
    </xf>
    <xf numFmtId="176" fontId="62" fillId="28" borderId="55" xfId="0" applyNumberFormat="1" applyFont="1" applyFill="1" applyBorder="1" applyAlignment="1">
      <alignment horizontal="right" vertical="center" wrapText="1"/>
    </xf>
    <xf numFmtId="175" fontId="62" fillId="28" borderId="41" xfId="0" applyNumberFormat="1" applyFont="1" applyFill="1" applyBorder="1" applyAlignment="1">
      <alignment vertical="center" wrapText="1"/>
    </xf>
    <xf numFmtId="175" fontId="62" fillId="28" borderId="42" xfId="0" applyNumberFormat="1" applyFont="1" applyFill="1" applyBorder="1" applyAlignment="1">
      <alignment vertical="center" wrapText="1"/>
    </xf>
    <xf numFmtId="176" fontId="62" fillId="28" borderId="54" xfId="0" applyNumberFormat="1" applyFont="1" applyFill="1" applyBorder="1" applyAlignment="1">
      <alignment horizontal="right" vertical="center" wrapText="1"/>
    </xf>
    <xf numFmtId="176" fontId="62" fillId="28" borderId="45" xfId="0" applyNumberFormat="1" applyFont="1" applyFill="1" applyBorder="1" applyAlignment="1">
      <alignment horizontal="right" vertical="center" wrapText="1"/>
    </xf>
    <xf numFmtId="176" fontId="62" fillId="28" borderId="50" xfId="0" applyNumberFormat="1" applyFont="1" applyFill="1" applyBorder="1" applyAlignment="1">
      <alignment horizontal="right" vertical="center" wrapText="1"/>
    </xf>
    <xf numFmtId="176" fontId="62" fillId="28" borderId="37" xfId="0" applyNumberFormat="1" applyFont="1" applyFill="1" applyBorder="1" applyAlignment="1">
      <alignment vertical="center" wrapText="1"/>
    </xf>
    <xf numFmtId="176" fontId="62" fillId="28" borderId="26" xfId="0" applyNumberFormat="1" applyFont="1" applyFill="1" applyBorder="1" applyAlignment="1">
      <alignment vertical="center" wrapText="1"/>
    </xf>
    <xf numFmtId="4" fontId="62" fillId="28" borderId="20" xfId="0" applyNumberFormat="1" applyFont="1" applyFill="1" applyBorder="1" applyAlignment="1">
      <alignment vertical="center" wrapText="1"/>
    </xf>
    <xf numFmtId="4" fontId="62" fillId="28" borderId="21" xfId="0" applyNumberFormat="1" applyFont="1" applyFill="1" applyBorder="1" applyAlignment="1">
      <alignment vertical="center" wrapText="1"/>
    </xf>
    <xf numFmtId="176" fontId="62" fillId="0" borderId="14" xfId="0" applyNumberFormat="1" applyFont="1" applyFill="1" applyBorder="1" applyAlignment="1">
      <alignment horizontal="right" vertical="center" wrapText="1"/>
    </xf>
    <xf numFmtId="176" fontId="62" fillId="29" borderId="15" xfId="0" applyNumberFormat="1" applyFont="1" applyFill="1" applyBorder="1" applyAlignment="1">
      <alignment horizontal="right" vertical="center" wrapText="1"/>
    </xf>
    <xf numFmtId="175" fontId="69" fillId="31" borderId="15" xfId="0" applyNumberFormat="1" applyFont="1" applyFill="1" applyBorder="1" applyAlignment="1">
      <alignment vertical="center" wrapText="1"/>
    </xf>
    <xf numFmtId="175" fontId="69" fillId="31" borderId="17" xfId="0" applyNumberFormat="1" applyFont="1" applyFill="1" applyBorder="1" applyAlignment="1">
      <alignment vertical="center" wrapText="1"/>
    </xf>
    <xf numFmtId="176" fontId="62" fillId="29" borderId="13" xfId="0" applyNumberFormat="1" applyFont="1" applyFill="1" applyBorder="1" applyAlignment="1">
      <alignment horizontal="right" vertical="center" wrapText="1"/>
    </xf>
    <xf numFmtId="4" fontId="62" fillId="28" borderId="41" xfId="0" applyNumberFormat="1" applyFont="1" applyFill="1" applyBorder="1" applyAlignment="1">
      <alignment vertical="center" wrapText="1"/>
    </xf>
    <xf numFmtId="175" fontId="62" fillId="28" borderId="49" xfId="0" applyNumberFormat="1" applyFont="1" applyFill="1" applyBorder="1" applyAlignment="1">
      <alignment vertical="center" wrapText="1"/>
    </xf>
    <xf numFmtId="175" fontId="62" fillId="28" borderId="47" xfId="0" applyNumberFormat="1" applyFont="1" applyFill="1" applyBorder="1" applyAlignment="1">
      <alignment vertical="center" wrapText="1"/>
    </xf>
    <xf numFmtId="176" fontId="62" fillId="28" borderId="48" xfId="0" applyNumberFormat="1" applyFont="1" applyFill="1" applyBorder="1" applyAlignment="1">
      <alignment vertical="center" wrapText="1"/>
    </xf>
    <xf numFmtId="176" fontId="62" fillId="28" borderId="41" xfId="0" applyNumberFormat="1" applyFont="1" applyFill="1" applyBorder="1" applyAlignment="1">
      <alignment horizontal="right" vertical="center" wrapText="1"/>
    </xf>
    <xf numFmtId="176" fontId="62" fillId="28" borderId="49" xfId="0" applyNumberFormat="1" applyFont="1" applyFill="1" applyBorder="1" applyAlignment="1">
      <alignment vertical="center" wrapText="1"/>
    </xf>
    <xf numFmtId="176" fontId="62" fillId="0" borderId="41" xfId="0" applyNumberFormat="1" applyFont="1" applyFill="1" applyBorder="1" applyAlignment="1">
      <alignment horizontal="right" vertical="center" wrapText="1"/>
    </xf>
    <xf numFmtId="176" fontId="73" fillId="0" borderId="41" xfId="0" applyNumberFormat="1" applyFont="1" applyFill="1" applyBorder="1" applyAlignment="1">
      <alignment horizontal="right" vertical="center" wrapText="1"/>
    </xf>
    <xf numFmtId="176" fontId="62" fillId="0" borderId="41" xfId="0" applyNumberFormat="1" applyFont="1" applyFill="1" applyBorder="1" applyAlignment="1">
      <alignment vertical="center" wrapText="1"/>
    </xf>
    <xf numFmtId="176" fontId="62" fillId="28" borderId="41" xfId="0" applyNumberFormat="1" applyFont="1" applyFill="1" applyBorder="1" applyAlignment="1">
      <alignment vertical="center" wrapText="1"/>
    </xf>
    <xf numFmtId="176" fontId="62" fillId="28" borderId="44" xfId="0" applyNumberFormat="1" applyFont="1" applyFill="1" applyBorder="1" applyAlignment="1">
      <alignment vertical="center" wrapText="1"/>
    </xf>
    <xf numFmtId="175" fontId="62" fillId="28" borderId="48" xfId="0" applyNumberFormat="1" applyFont="1" applyFill="1" applyBorder="1" applyAlignment="1">
      <alignment vertical="center" wrapText="1"/>
    </xf>
    <xf numFmtId="176" fontId="65" fillId="0" borderId="41" xfId="0" applyNumberFormat="1" applyFont="1" applyFill="1" applyBorder="1" applyAlignment="1">
      <alignment vertical="center" wrapText="1"/>
    </xf>
    <xf numFmtId="176" fontId="62" fillId="31" borderId="41" xfId="0" applyNumberFormat="1" applyFont="1" applyFill="1" applyBorder="1" applyAlignment="1">
      <alignment horizontal="right" vertical="center" wrapText="1"/>
    </xf>
    <xf numFmtId="176" fontId="76" fillId="0" borderId="41" xfId="0" applyNumberFormat="1" applyFont="1" applyFill="1" applyBorder="1" applyAlignment="1">
      <alignment horizontal="right" vertical="center" wrapText="1"/>
    </xf>
    <xf numFmtId="176" fontId="69" fillId="0" borderId="41" xfId="0" applyNumberFormat="1" applyFont="1" applyFill="1" applyBorder="1" applyAlignment="1">
      <alignment horizontal="right" vertical="center" wrapText="1"/>
    </xf>
    <xf numFmtId="176" fontId="62" fillId="0" borderId="38" xfId="0" applyNumberFormat="1" applyFont="1" applyFill="1" applyBorder="1" applyAlignment="1">
      <alignment horizontal="right" vertical="center" wrapText="1"/>
    </xf>
    <xf numFmtId="176" fontId="62" fillId="31" borderId="38" xfId="0" applyNumberFormat="1" applyFont="1" applyFill="1" applyBorder="1" applyAlignment="1">
      <alignment horizontal="right" vertical="center" wrapText="1"/>
    </xf>
    <xf numFmtId="176" fontId="62" fillId="0" borderId="56" xfId="0" applyNumberFormat="1" applyFont="1" applyFill="1" applyBorder="1" applyAlignment="1">
      <alignment horizontal="right" vertical="center" wrapText="1"/>
    </xf>
    <xf numFmtId="176" fontId="69" fillId="28" borderId="36" xfId="0" applyNumberFormat="1" applyFont="1" applyFill="1" applyBorder="1" applyAlignment="1">
      <alignment vertical="center"/>
    </xf>
    <xf numFmtId="176" fontId="64" fillId="28" borderId="41" xfId="0" applyNumberFormat="1" applyFont="1" applyFill="1" applyBorder="1" applyAlignment="1">
      <alignment vertical="center"/>
    </xf>
    <xf numFmtId="176" fontId="64" fillId="28" borderId="44" xfId="0" applyNumberFormat="1" applyFont="1" applyFill="1" applyBorder="1" applyAlignment="1">
      <alignment vertical="center"/>
    </xf>
    <xf numFmtId="176" fontId="62" fillId="0" borderId="23" xfId="0" applyNumberFormat="1" applyFont="1" applyFill="1" applyBorder="1" applyAlignment="1">
      <alignment vertical="center" wrapText="1"/>
    </xf>
    <xf numFmtId="176" fontId="62" fillId="28" borderId="32" xfId="0" applyNumberFormat="1" applyFont="1" applyFill="1" applyBorder="1" applyAlignment="1">
      <alignment vertical="center" wrapText="1"/>
    </xf>
    <xf numFmtId="176" fontId="69" fillId="31" borderId="17" xfId="0" applyNumberFormat="1" applyFont="1" applyFill="1" applyBorder="1" applyAlignment="1">
      <alignment vertical="center" wrapText="1"/>
    </xf>
    <xf numFmtId="176" fontId="62" fillId="31" borderId="17" xfId="0" applyNumberFormat="1" applyFont="1" applyFill="1" applyBorder="1" applyAlignment="1">
      <alignment vertical="center" wrapText="1"/>
    </xf>
    <xf numFmtId="176" fontId="73" fillId="0" borderId="23" xfId="0" applyNumberFormat="1" applyFont="1" applyFill="1" applyBorder="1" applyAlignment="1">
      <alignment horizontal="right" vertical="center" wrapText="1"/>
    </xf>
    <xf numFmtId="176" fontId="62" fillId="0" borderId="32" xfId="0" applyNumberFormat="1" applyFont="1" applyFill="1" applyBorder="1" applyAlignment="1">
      <alignment vertical="center" wrapText="1"/>
    </xf>
    <xf numFmtId="176" fontId="62" fillId="28" borderId="17" xfId="0" applyNumberFormat="1" applyFont="1" applyFill="1" applyBorder="1" applyAlignment="1">
      <alignment horizontal="right" vertical="center" wrapText="1"/>
    </xf>
    <xf numFmtId="175" fontId="62" fillId="0" borderId="21" xfId="0" applyNumberFormat="1" applyFont="1" applyFill="1" applyBorder="1" applyAlignment="1">
      <alignment vertical="center" wrapText="1"/>
    </xf>
    <xf numFmtId="4" fontId="62" fillId="28" borderId="23" xfId="0" applyNumberFormat="1" applyFont="1" applyFill="1" applyBorder="1" applyAlignment="1">
      <alignment vertical="center" wrapText="1"/>
    </xf>
    <xf numFmtId="175" fontId="62" fillId="0" borderId="24" xfId="0" applyNumberFormat="1" applyFont="1" applyFill="1" applyBorder="1" applyAlignment="1">
      <alignment vertical="center" wrapText="1"/>
    </xf>
    <xf numFmtId="176" fontId="62" fillId="28" borderId="57" xfId="0" applyNumberFormat="1" applyFont="1" applyFill="1" applyBorder="1" applyAlignment="1">
      <alignment vertical="center" wrapText="1"/>
    </xf>
    <xf numFmtId="176" fontId="69" fillId="28" borderId="31" xfId="0" applyNumberFormat="1" applyFont="1" applyFill="1" applyBorder="1" applyAlignment="1">
      <alignment horizontal="left" vertical="center"/>
    </xf>
    <xf numFmtId="176" fontId="64" fillId="28" borderId="23" xfId="0" applyNumberFormat="1" applyFont="1" applyFill="1" applyBorder="1" applyAlignment="1">
      <alignment vertical="center"/>
    </xf>
    <xf numFmtId="176" fontId="64" fillId="28" borderId="32" xfId="0" applyNumberFormat="1" applyFont="1" applyFill="1" applyBorder="1" applyAlignment="1">
      <alignment vertical="center"/>
    </xf>
    <xf numFmtId="176" fontId="62" fillId="31" borderId="3" xfId="0" applyNumberFormat="1" applyFont="1" applyFill="1" applyBorder="1" applyAlignment="1">
      <alignment horizontal="right" vertical="center" wrapText="1"/>
    </xf>
    <xf numFmtId="176" fontId="62" fillId="29" borderId="3" xfId="0" applyNumberFormat="1" applyFont="1" applyFill="1" applyBorder="1" applyAlignment="1">
      <alignment horizontal="right" vertical="center" wrapText="1"/>
    </xf>
    <xf numFmtId="176" fontId="62" fillId="0" borderId="44" xfId="0" applyNumberFormat="1" applyFont="1" applyFill="1" applyBorder="1" applyAlignment="1">
      <alignment vertical="center" wrapText="1"/>
    </xf>
    <xf numFmtId="176" fontId="73" fillId="0" borderId="43" xfId="0" applyNumberFormat="1" applyFont="1" applyFill="1" applyBorder="1" applyAlignment="1">
      <alignment horizontal="center" vertical="center" wrapText="1"/>
    </xf>
    <xf numFmtId="176" fontId="62" fillId="0" borderId="24" xfId="0" applyNumberFormat="1" applyFont="1" applyFill="1" applyBorder="1" applyAlignment="1">
      <alignment vertical="center" wrapText="1"/>
    </xf>
    <xf numFmtId="176" fontId="62" fillId="0" borderId="42" xfId="0" applyNumberFormat="1" applyFont="1" applyFill="1" applyBorder="1" applyAlignment="1">
      <alignment vertical="center" wrapText="1"/>
    </xf>
    <xf numFmtId="176" fontId="62" fillId="28" borderId="38" xfId="0" applyNumberFormat="1" applyFont="1" applyFill="1" applyBorder="1" applyAlignment="1">
      <alignment horizontal="right" vertical="center" wrapText="1"/>
    </xf>
    <xf numFmtId="176" fontId="62" fillId="31" borderId="58" xfId="0" applyNumberFormat="1" applyFont="1" applyFill="1" applyBorder="1" applyAlignment="1">
      <alignment horizontal="right" vertical="center" wrapText="1"/>
    </xf>
    <xf numFmtId="176" fontId="62" fillId="0" borderId="36" xfId="0" applyNumberFormat="1" applyFont="1" applyFill="1" applyBorder="1" applyAlignment="1">
      <alignment vertical="center" wrapText="1"/>
    </xf>
    <xf numFmtId="176" fontId="62" fillId="28" borderId="28" xfId="0" applyNumberFormat="1" applyFont="1" applyFill="1" applyBorder="1" applyAlignment="1">
      <alignment horizontal="right" vertical="center" wrapText="1"/>
    </xf>
    <xf numFmtId="176" fontId="72" fillId="0" borderId="38" xfId="0" applyNumberFormat="1" applyFont="1" applyFill="1" applyBorder="1" applyAlignment="1">
      <alignment vertical="center" wrapText="1"/>
    </xf>
    <xf numFmtId="175" fontId="62" fillId="0" borderId="41" xfId="0" applyNumberFormat="1" applyFont="1" applyFill="1" applyBorder="1" applyAlignment="1">
      <alignment vertical="center" wrapText="1"/>
    </xf>
    <xf numFmtId="176" fontId="62" fillId="0" borderId="42" xfId="0" applyNumberFormat="1" applyFont="1" applyFill="1" applyBorder="1" applyAlignment="1">
      <alignment horizontal="right" vertical="center" wrapText="1"/>
    </xf>
    <xf numFmtId="175" fontId="69" fillId="31" borderId="13" xfId="0" applyNumberFormat="1" applyFont="1" applyFill="1" applyBorder="1" applyAlignment="1">
      <alignment vertical="center" wrapText="1"/>
    </xf>
    <xf numFmtId="4" fontId="62" fillId="28" borderId="48" xfId="0" applyNumberFormat="1" applyFont="1" applyFill="1" applyBorder="1" applyAlignment="1">
      <alignment vertical="center" wrapText="1"/>
    </xf>
    <xf numFmtId="176" fontId="62" fillId="28" borderId="46" xfId="0" applyNumberFormat="1" applyFont="1" applyFill="1" applyBorder="1" applyAlignment="1">
      <alignment vertical="center" wrapText="1"/>
    </xf>
    <xf numFmtId="176" fontId="62" fillId="28" borderId="59" xfId="0" applyNumberFormat="1" applyFont="1" applyFill="1" applyBorder="1" applyAlignment="1">
      <alignment vertical="center" wrapText="1"/>
    </xf>
    <xf numFmtId="176" fontId="62" fillId="28" borderId="60" xfId="0" applyNumberFormat="1" applyFont="1" applyFill="1" applyBorder="1" applyAlignment="1">
      <alignment vertical="center" wrapText="1"/>
    </xf>
    <xf numFmtId="176" fontId="64" fillId="28" borderId="28" xfId="0" applyNumberFormat="1" applyFont="1" applyFill="1" applyBorder="1" applyAlignment="1">
      <alignment vertical="center"/>
    </xf>
    <xf numFmtId="176" fontId="69" fillId="28" borderId="59" xfId="0" applyNumberFormat="1" applyFont="1" applyFill="1" applyBorder="1" applyAlignment="1">
      <alignment horizontal="right" vertical="center" wrapText="1"/>
    </xf>
    <xf numFmtId="176" fontId="69" fillId="28" borderId="60" xfId="0" applyNumberFormat="1" applyFont="1" applyFill="1" applyBorder="1" applyAlignment="1">
      <alignment horizontal="right" vertical="center" wrapText="1"/>
    </xf>
    <xf numFmtId="176" fontId="69" fillId="28" borderId="46" xfId="0" applyNumberFormat="1" applyFont="1" applyFill="1" applyBorder="1" applyAlignment="1">
      <alignment horizontal="right" vertical="center" wrapText="1"/>
    </xf>
    <xf numFmtId="176" fontId="69" fillId="31" borderId="59" xfId="0" applyNumberFormat="1" applyFont="1" applyFill="1" applyBorder="1" applyAlignment="1">
      <alignment horizontal="right" vertical="center" wrapText="1"/>
    </xf>
    <xf numFmtId="176" fontId="69" fillId="29" borderId="59" xfId="0" applyNumberFormat="1" applyFont="1" applyFill="1" applyBorder="1" applyAlignment="1">
      <alignment horizontal="right" vertical="center" wrapText="1"/>
    </xf>
    <xf numFmtId="176" fontId="64" fillId="28" borderId="59" xfId="0" applyNumberFormat="1" applyFont="1" applyFill="1" applyBorder="1" applyAlignment="1">
      <alignment vertical="center"/>
    </xf>
    <xf numFmtId="176" fontId="69" fillId="28" borderId="59" xfId="0" applyNumberFormat="1" applyFont="1" applyFill="1" applyBorder="1" applyAlignment="1">
      <alignment vertical="center"/>
    </xf>
    <xf numFmtId="175" fontId="69" fillId="28" borderId="3" xfId="0" applyNumberFormat="1" applyFont="1" applyFill="1" applyBorder="1" applyAlignment="1">
      <alignment horizontal="right" vertical="center" wrapText="1"/>
    </xf>
    <xf numFmtId="0" fontId="64" fillId="28" borderId="3" xfId="0" applyFont="1" applyFill="1" applyBorder="1" applyAlignment="1">
      <alignment vertical="center"/>
    </xf>
    <xf numFmtId="0" fontId="82" fillId="28" borderId="3" xfId="0" applyFont="1" applyFill="1" applyBorder="1" applyAlignment="1">
      <alignment vertical="center"/>
    </xf>
    <xf numFmtId="175" fontId="69" fillId="28" borderId="55" xfId="0" applyNumberFormat="1" applyFont="1" applyFill="1" applyBorder="1" applyAlignment="1">
      <alignment horizontal="right" vertical="center" wrapText="1"/>
    </xf>
    <xf numFmtId="0" fontId="69" fillId="31" borderId="18" xfId="0" applyFont="1" applyFill="1" applyBorder="1" applyAlignment="1">
      <alignment horizontal="center" vertical="center" wrapText="1"/>
    </xf>
    <xf numFmtId="0" fontId="66" fillId="31" borderId="19" xfId="0" applyFont="1" applyFill="1" applyBorder="1" applyAlignment="1">
      <alignment vertical="center" wrapText="1"/>
    </xf>
    <xf numFmtId="0" fontId="68" fillId="31" borderId="53" xfId="0" applyFont="1" applyFill="1" applyBorder="1" applyAlignment="1">
      <alignment vertical="center" wrapText="1"/>
    </xf>
    <xf numFmtId="0" fontId="62" fillId="31" borderId="53" xfId="0" applyFont="1" applyFill="1" applyBorder="1" applyAlignment="1">
      <alignment vertical="center" wrapText="1"/>
    </xf>
    <xf numFmtId="176" fontId="62" fillId="31" borderId="25" xfId="0" applyNumberFormat="1" applyFont="1" applyFill="1" applyBorder="1" applyAlignment="1">
      <alignment horizontal="right" vertical="center" wrapText="1"/>
    </xf>
    <xf numFmtId="176" fontId="62" fillId="28" borderId="42" xfId="0" applyNumberFormat="1" applyFont="1" applyFill="1" applyBorder="1" applyAlignment="1">
      <alignment horizontal="right" vertical="center" wrapText="1"/>
    </xf>
    <xf numFmtId="175" fontId="69" fillId="28" borderId="54" xfId="0" applyNumberFormat="1" applyFont="1" applyFill="1" applyBorder="1" applyAlignment="1">
      <alignment horizontal="right" vertical="center" wrapText="1"/>
    </xf>
    <xf numFmtId="175" fontId="69" fillId="31" borderId="61" xfId="0" applyNumberFormat="1" applyFont="1" applyFill="1" applyBorder="1" applyAlignment="1">
      <alignment horizontal="right" vertical="center" wrapText="1"/>
    </xf>
    <xf numFmtId="176" fontId="62" fillId="31" borderId="44" xfId="0" applyNumberFormat="1" applyFont="1" applyFill="1" applyBorder="1" applyAlignment="1">
      <alignment horizontal="right" vertical="center" wrapText="1"/>
    </xf>
    <xf numFmtId="176" fontId="62" fillId="31" borderId="62" xfId="0" applyNumberFormat="1" applyFont="1" applyFill="1" applyBorder="1" applyAlignment="1">
      <alignment horizontal="right" vertical="center" wrapText="1"/>
    </xf>
    <xf numFmtId="175" fontId="69" fillId="31" borderId="35" xfId="0" applyNumberFormat="1" applyFont="1" applyFill="1" applyBorder="1" applyAlignment="1">
      <alignment horizontal="right" vertical="center" wrapText="1"/>
    </xf>
    <xf numFmtId="176" fontId="62" fillId="31" borderId="30" xfId="0" applyNumberFormat="1" applyFont="1" applyFill="1" applyBorder="1" applyAlignment="1">
      <alignment horizontal="right" vertical="center" wrapText="1"/>
    </xf>
    <xf numFmtId="176" fontId="62" fillId="31" borderId="63" xfId="0" applyNumberFormat="1" applyFont="1" applyFill="1" applyBorder="1" applyAlignment="1">
      <alignment horizontal="right" vertical="center" wrapText="1"/>
    </xf>
    <xf numFmtId="176" fontId="62" fillId="31" borderId="64" xfId="0" applyNumberFormat="1" applyFont="1" applyFill="1" applyBorder="1" applyAlignment="1">
      <alignment horizontal="right" vertical="center" wrapText="1"/>
    </xf>
    <xf numFmtId="176" fontId="62" fillId="28" borderId="58" xfId="0" applyNumberFormat="1" applyFont="1" applyFill="1" applyBorder="1" applyAlignment="1">
      <alignment horizontal="right" vertical="center" wrapText="1"/>
    </xf>
    <xf numFmtId="0" fontId="73" fillId="0" borderId="24" xfId="0" applyFont="1" applyFill="1" applyBorder="1" applyAlignment="1">
      <alignment horizontal="center" vertical="center" wrapText="1"/>
    </xf>
    <xf numFmtId="0" fontId="62" fillId="31" borderId="15" xfId="0" applyFont="1" applyFill="1" applyBorder="1" applyAlignment="1">
      <alignment horizontal="center" vertical="center" wrapText="1"/>
    </xf>
    <xf numFmtId="175" fontId="69" fillId="31" borderId="64" xfId="0" applyNumberFormat="1" applyFont="1" applyFill="1" applyBorder="1" applyAlignment="1">
      <alignment horizontal="right" vertical="center" wrapText="1"/>
    </xf>
    <xf numFmtId="176" fontId="62" fillId="28" borderId="24" xfId="0" applyNumberFormat="1" applyFont="1" applyFill="1" applyBorder="1" applyAlignment="1">
      <alignment vertical="center" wrapText="1"/>
    </xf>
    <xf numFmtId="176" fontId="62" fillId="28" borderId="47" xfId="0" applyNumberFormat="1" applyFont="1" applyFill="1" applyBorder="1" applyAlignment="1">
      <alignment vertical="center" wrapText="1"/>
    </xf>
    <xf numFmtId="176" fontId="62" fillId="0" borderId="21" xfId="0" applyNumberFormat="1" applyFont="1" applyFill="1" applyBorder="1" applyAlignment="1">
      <alignment vertical="center" wrapText="1"/>
    </xf>
    <xf numFmtId="176" fontId="62" fillId="0" borderId="38" xfId="0" applyNumberFormat="1" applyFont="1" applyFill="1" applyBorder="1" applyAlignment="1">
      <alignment vertical="center" wrapText="1"/>
    </xf>
    <xf numFmtId="176" fontId="69" fillId="31" borderId="50" xfId="0" applyNumberFormat="1" applyFont="1" applyFill="1" applyBorder="1" applyAlignment="1">
      <alignment horizontal="right" vertical="center" wrapText="1"/>
    </xf>
    <xf numFmtId="176" fontId="65" fillId="31" borderId="30" xfId="0" applyNumberFormat="1" applyFont="1" applyFill="1" applyBorder="1" applyAlignment="1">
      <alignment vertical="center" wrapText="1"/>
    </xf>
    <xf numFmtId="176" fontId="62" fillId="31" borderId="55" xfId="0" applyNumberFormat="1" applyFont="1" applyFill="1" applyBorder="1" applyAlignment="1">
      <alignment horizontal="right" vertical="center" wrapText="1"/>
    </xf>
    <xf numFmtId="176" fontId="62" fillId="31" borderId="27" xfId="0" applyNumberFormat="1" applyFont="1" applyFill="1" applyBorder="1" applyAlignment="1">
      <alignment horizontal="right" vertical="center" wrapText="1"/>
    </xf>
    <xf numFmtId="176" fontId="69" fillId="31" borderId="46" xfId="0" applyNumberFormat="1" applyFont="1" applyFill="1" applyBorder="1" applyAlignment="1">
      <alignment horizontal="right" vertical="center" wrapText="1"/>
    </xf>
    <xf numFmtId="175" fontId="69" fillId="28" borderId="64" xfId="0" applyNumberFormat="1" applyFont="1" applyFill="1" applyBorder="1" applyAlignment="1">
      <alignment horizontal="right" vertical="center" wrapText="1"/>
    </xf>
    <xf numFmtId="175" fontId="62" fillId="31" borderId="15" xfId="0" applyNumberFormat="1" applyFont="1" applyFill="1" applyBorder="1" applyAlignment="1">
      <alignment vertical="center" wrapText="1"/>
    </xf>
    <xf numFmtId="176" fontId="62" fillId="0" borderId="16" xfId="0" applyNumberFormat="1" applyFont="1" applyFill="1" applyBorder="1" applyAlignment="1">
      <alignment horizontal="right" vertical="center" wrapText="1"/>
    </xf>
    <xf numFmtId="176" fontId="62" fillId="0" borderId="21" xfId="0" applyNumberFormat="1" applyFont="1" applyFill="1" applyBorder="1" applyAlignment="1">
      <alignment horizontal="center" vertical="center" wrapText="1"/>
    </xf>
    <xf numFmtId="176" fontId="65" fillId="31" borderId="56" xfId="0" applyNumberFormat="1" applyFont="1" applyFill="1" applyBorder="1" applyAlignment="1">
      <alignment vertical="center" wrapText="1"/>
    </xf>
    <xf numFmtId="176" fontId="69" fillId="31" borderId="65" xfId="0" applyNumberFormat="1" applyFont="1" applyFill="1" applyBorder="1" applyAlignment="1">
      <alignment horizontal="right" vertical="center" wrapText="1"/>
    </xf>
    <xf numFmtId="175" fontId="69" fillId="31" borderId="12" xfId="0" applyNumberFormat="1" applyFont="1" applyFill="1" applyBorder="1" applyAlignment="1">
      <alignment horizontal="right" vertical="center" wrapText="1"/>
    </xf>
    <xf numFmtId="176" fontId="62" fillId="31" borderId="29" xfId="0" applyNumberFormat="1" applyFont="1" applyFill="1" applyBorder="1" applyAlignment="1">
      <alignment horizontal="right" vertical="center" wrapText="1"/>
    </xf>
    <xf numFmtId="176" fontId="69" fillId="31" borderId="66" xfId="0" applyNumberFormat="1" applyFont="1" applyFill="1" applyBorder="1" applyAlignment="1">
      <alignment horizontal="right" vertical="center" wrapText="1"/>
    </xf>
    <xf numFmtId="175" fontId="69" fillId="31" borderId="67" xfId="0" applyNumberFormat="1" applyFont="1" applyFill="1" applyBorder="1" applyAlignment="1">
      <alignment horizontal="right" vertical="center" wrapText="1"/>
    </xf>
    <xf numFmtId="176" fontId="62" fillId="31" borderId="68" xfId="0" applyNumberFormat="1" applyFont="1" applyFill="1" applyBorder="1" applyAlignment="1">
      <alignment horizontal="right" vertical="center" wrapText="1"/>
    </xf>
    <xf numFmtId="176" fontId="62" fillId="31" borderId="66" xfId="0" applyNumberFormat="1" applyFont="1" applyFill="1" applyBorder="1" applyAlignment="1">
      <alignment horizontal="right" vertical="center" wrapText="1"/>
    </xf>
    <xf numFmtId="175" fontId="69" fillId="29" borderId="3" xfId="0" applyNumberFormat="1" applyFont="1" applyFill="1" applyBorder="1" applyAlignment="1">
      <alignment horizontal="right" vertical="center" wrapText="1"/>
    </xf>
    <xf numFmtId="176" fontId="62" fillId="0" borderId="20" xfId="0" applyNumberFormat="1" applyFont="1" applyFill="1" applyBorder="1" applyAlignment="1">
      <alignment vertical="center" wrapText="1"/>
    </xf>
    <xf numFmtId="176" fontId="65" fillId="0" borderId="20" xfId="0" applyNumberFormat="1" applyFont="1" applyFill="1" applyBorder="1" applyAlignment="1">
      <alignment horizontal="right" vertical="center" wrapText="1"/>
    </xf>
    <xf numFmtId="176" fontId="62" fillId="31" borderId="51" xfId="0" applyNumberFormat="1" applyFont="1" applyFill="1" applyBorder="1" applyAlignment="1">
      <alignment horizontal="right" vertical="center" wrapText="1"/>
    </xf>
    <xf numFmtId="176" fontId="62" fillId="0" borderId="43" xfId="0" applyNumberFormat="1" applyFont="1" applyFill="1" applyBorder="1" applyAlignment="1">
      <alignment vertical="center" wrapText="1"/>
    </xf>
    <xf numFmtId="176" fontId="65" fillId="0" borderId="43" xfId="0" applyNumberFormat="1" applyFont="1" applyFill="1" applyBorder="1" applyAlignment="1">
      <alignment horizontal="right" vertical="center" wrapText="1"/>
    </xf>
    <xf numFmtId="175" fontId="62" fillId="28" borderId="56" xfId="0" applyNumberFormat="1" applyFont="1" applyFill="1" applyBorder="1" applyAlignment="1">
      <alignment vertical="center" wrapText="1"/>
    </xf>
    <xf numFmtId="176" fontId="62" fillId="28" borderId="27" xfId="0" applyNumberFormat="1" applyFont="1" applyFill="1" applyBorder="1" applyAlignment="1">
      <alignment horizontal="right" vertical="center" wrapText="1"/>
    </xf>
    <xf numFmtId="176" fontId="62" fillId="28" borderId="30" xfId="0" applyNumberFormat="1" applyFont="1" applyFill="1" applyBorder="1" applyAlignment="1">
      <alignment horizontal="right" vertical="center" wrapText="1"/>
    </xf>
    <xf numFmtId="176" fontId="62" fillId="0" borderId="28" xfId="0" applyNumberFormat="1" applyFont="1" applyFill="1" applyBorder="1" applyAlignment="1">
      <alignment horizontal="right" vertical="center" wrapText="1"/>
    </xf>
    <xf numFmtId="176" fontId="69" fillId="28" borderId="50" xfId="0" applyNumberFormat="1" applyFont="1" applyFill="1" applyBorder="1" applyAlignment="1">
      <alignment horizontal="right" vertical="center" wrapText="1"/>
    </xf>
    <xf numFmtId="4" fontId="62" fillId="28" borderId="43" xfId="0" applyNumberFormat="1" applyFont="1" applyFill="1" applyBorder="1" applyAlignment="1">
      <alignment vertical="center" wrapText="1"/>
    </xf>
    <xf numFmtId="4" fontId="62" fillId="28" borderId="24" xfId="0" applyNumberFormat="1" applyFont="1" applyFill="1" applyBorder="1" applyAlignment="1">
      <alignment vertical="center" wrapText="1"/>
    </xf>
    <xf numFmtId="4" fontId="62" fillId="28" borderId="42" xfId="0" applyNumberFormat="1" applyFont="1" applyFill="1" applyBorder="1" applyAlignment="1">
      <alignment vertical="center" wrapText="1"/>
    </xf>
    <xf numFmtId="176" fontId="69" fillId="29" borderId="50" xfId="0" applyNumberFormat="1" applyFont="1" applyFill="1" applyBorder="1" applyAlignment="1">
      <alignment horizontal="right" vertical="center" wrapText="1"/>
    </xf>
    <xf numFmtId="175" fontId="69" fillId="29" borderId="64" xfId="0" applyNumberFormat="1" applyFont="1" applyFill="1" applyBorder="1" applyAlignment="1">
      <alignment horizontal="right" vertical="center" wrapText="1"/>
    </xf>
    <xf numFmtId="176" fontId="65" fillId="31" borderId="17" xfId="0" applyNumberFormat="1" applyFont="1" applyFill="1" applyBorder="1" applyAlignment="1">
      <alignment horizontal="right" vertical="center" wrapText="1"/>
    </xf>
    <xf numFmtId="176" fontId="62" fillId="31" borderId="29" xfId="0" applyNumberFormat="1" applyFont="1" applyFill="1" applyBorder="1" applyAlignment="1">
      <alignment vertical="center" wrapText="1"/>
    </xf>
    <xf numFmtId="176" fontId="62" fillId="31" borderId="30" xfId="0" applyNumberFormat="1" applyFont="1" applyFill="1" applyBorder="1" applyAlignment="1">
      <alignment vertical="center" wrapText="1"/>
    </xf>
    <xf numFmtId="175" fontId="69" fillId="31" borderId="69" xfId="0" applyNumberFormat="1" applyFont="1" applyFill="1" applyBorder="1" applyAlignment="1">
      <alignment horizontal="right" vertical="center" wrapText="1"/>
    </xf>
    <xf numFmtId="0" fontId="62" fillId="0" borderId="39" xfId="0" applyFont="1" applyFill="1" applyBorder="1" applyAlignment="1">
      <alignment horizontal="center" vertical="center"/>
    </xf>
    <xf numFmtId="0" fontId="62" fillId="0" borderId="25" xfId="0" applyFont="1" applyFill="1" applyBorder="1" applyAlignment="1">
      <alignment horizontal="center" vertical="center"/>
    </xf>
    <xf numFmtId="0" fontId="73" fillId="0" borderId="18" xfId="0" applyFont="1" applyFill="1" applyBorder="1" applyAlignment="1">
      <alignment horizontal="center" vertical="center" wrapText="1"/>
    </xf>
    <xf numFmtId="0" fontId="73" fillId="0" borderId="40" xfId="0" applyFont="1" applyFill="1" applyBorder="1" applyAlignment="1">
      <alignment horizontal="center" vertical="center" wrapText="1"/>
    </xf>
    <xf numFmtId="0" fontId="78" fillId="0" borderId="13" xfId="0" applyFont="1" applyFill="1" applyBorder="1" applyAlignment="1">
      <alignment horizontal="center"/>
    </xf>
    <xf numFmtId="0" fontId="78" fillId="0" borderId="17" xfId="0" applyFont="1" applyFill="1" applyBorder="1" applyAlignment="1">
      <alignment horizontal="center"/>
    </xf>
    <xf numFmtId="0" fontId="78" fillId="0" borderId="28" xfId="0" applyFont="1" applyFill="1" applyBorder="1" applyAlignment="1">
      <alignment horizontal="left" vertical="center" wrapText="1"/>
    </xf>
    <xf numFmtId="0" fontId="78" fillId="0" borderId="17" xfId="0" applyFont="1" applyFill="1" applyBorder="1" applyAlignment="1">
      <alignment horizontal="left" vertical="center" wrapText="1"/>
    </xf>
    <xf numFmtId="0" fontId="62" fillId="0" borderId="28" xfId="0" applyFont="1" applyFill="1" applyBorder="1" applyAlignment="1">
      <alignment horizontal="left" vertical="center" wrapText="1"/>
    </xf>
    <xf numFmtId="0" fontId="62" fillId="0" borderId="17" xfId="0" applyFont="1" applyFill="1" applyBorder="1" applyAlignment="1">
      <alignment horizontal="left" vertical="center" wrapText="1"/>
    </xf>
    <xf numFmtId="0" fontId="79" fillId="0" borderId="0" xfId="0" applyFont="1" applyFill="1" applyAlignment="1">
      <alignment horizontal="center" wrapText="1"/>
    </xf>
    <xf numFmtId="0" fontId="62" fillId="0" borderId="31" xfId="0" applyFont="1" applyFill="1" applyBorder="1" applyAlignment="1">
      <alignment horizontal="center" vertical="center" wrapText="1"/>
    </xf>
    <xf numFmtId="0" fontId="62" fillId="0" borderId="24" xfId="0" applyFont="1" applyFill="1" applyBorder="1" applyAlignment="1">
      <alignment horizontal="center" vertical="center" wrapText="1"/>
    </xf>
    <xf numFmtId="0" fontId="62" fillId="0" borderId="28" xfId="0" applyFont="1" applyFill="1" applyBorder="1" applyAlignment="1">
      <alignment horizontal="right" vertical="center" wrapText="1"/>
    </xf>
    <xf numFmtId="0" fontId="62" fillId="0" borderId="13" xfId="0" applyFont="1" applyFill="1" applyBorder="1" applyAlignment="1">
      <alignment horizontal="right" vertical="center" wrapText="1"/>
    </xf>
    <xf numFmtId="0" fontId="62" fillId="0" borderId="17" xfId="0" applyFont="1" applyFill="1" applyBorder="1" applyAlignment="1">
      <alignment horizontal="right" vertical="center" wrapText="1"/>
    </xf>
    <xf numFmtId="0" fontId="62" fillId="0" borderId="39" xfId="0" applyFont="1" applyFill="1" applyBorder="1" applyAlignment="1">
      <alignment horizontal="center" vertical="center" wrapText="1"/>
    </xf>
    <xf numFmtId="0" fontId="62" fillId="0" borderId="25" xfId="0" applyFont="1" applyFill="1" applyBorder="1" applyAlignment="1">
      <alignment horizontal="center" vertical="center" wrapText="1"/>
    </xf>
    <xf numFmtId="0" fontId="78" fillId="0" borderId="28" xfId="0" applyFont="1" applyFill="1" applyBorder="1" applyAlignment="1">
      <alignment horizontal="center" vertical="center" wrapText="1"/>
    </xf>
    <xf numFmtId="0" fontId="78" fillId="0" borderId="17" xfId="0" applyFont="1" applyFill="1" applyBorder="1" applyAlignment="1">
      <alignment horizontal="center" vertical="center" wrapText="1"/>
    </xf>
    <xf numFmtId="0" fontId="63" fillId="0" borderId="0" xfId="0" applyFont="1" applyFill="1" applyBorder="1" applyAlignment="1">
      <alignment horizontal="left" vertical="center" wrapText="1"/>
    </xf>
    <xf numFmtId="0" fontId="78" fillId="0" borderId="36" xfId="0" applyFont="1" applyFill="1" applyBorder="1" applyAlignment="1">
      <alignment horizontal="left" vertical="center"/>
    </xf>
    <xf numFmtId="0" fontId="78" fillId="0" borderId="31" xfId="0" applyFont="1" applyFill="1" applyBorder="1" applyAlignment="1">
      <alignment horizontal="left" vertical="center"/>
    </xf>
    <xf numFmtId="0" fontId="78" fillId="0" borderId="33" xfId="0" applyFont="1" applyFill="1" applyBorder="1" applyAlignment="1">
      <alignment horizontal="left" vertical="center"/>
    </xf>
    <xf numFmtId="0" fontId="78" fillId="0" borderId="12" xfId="0" applyFont="1" applyFill="1" applyBorder="1" applyAlignment="1">
      <alignment horizontal="left" vertical="center"/>
    </xf>
    <xf numFmtId="0" fontId="78" fillId="0" borderId="0" xfId="0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Alignment="1">
      <alignment horizontal="center" vertical="center"/>
    </xf>
    <xf numFmtId="0" fontId="78" fillId="0" borderId="34" xfId="0" applyFont="1" applyFill="1" applyBorder="1" applyAlignment="1">
      <alignment horizontal="left" vertical="center"/>
    </xf>
    <xf numFmtId="0" fontId="78" fillId="0" borderId="35" xfId="0" applyFont="1" applyFill="1" applyBorder="1" applyAlignment="1">
      <alignment horizontal="left" vertical="center"/>
    </xf>
    <xf numFmtId="0" fontId="78" fillId="0" borderId="27" xfId="0" applyFont="1" applyFill="1" applyBorder="1" applyAlignment="1">
      <alignment horizontal="center" vertical="center"/>
    </xf>
    <xf numFmtId="0" fontId="78" fillId="0" borderId="27" xfId="0" applyFont="1" applyFill="1" applyBorder="1" applyAlignment="1">
      <alignment horizontal="left" vertical="center" wrapText="1"/>
    </xf>
    <xf numFmtId="0" fontId="78" fillId="0" borderId="13" xfId="0" applyFont="1" applyFill="1" applyBorder="1" applyAlignment="1">
      <alignment horizontal="center" vertical="center" wrapText="1"/>
    </xf>
    <xf numFmtId="0" fontId="62" fillId="30" borderId="28" xfId="0" applyFont="1" applyFill="1" applyBorder="1" applyAlignment="1">
      <alignment horizontal="right" vertical="center"/>
    </xf>
    <xf numFmtId="0" fontId="62" fillId="30" borderId="13" xfId="0" applyFont="1" applyFill="1" applyBorder="1" applyAlignment="1">
      <alignment horizontal="right" vertical="center"/>
    </xf>
    <xf numFmtId="0" fontId="62" fillId="30" borderId="17" xfId="0" applyFont="1" applyFill="1" applyBorder="1" applyAlignment="1">
      <alignment horizontal="right" vertical="center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ownloads\&#1060;&#1110;&#1085;&#1072;&#1085;&#1089;&#1086;&#1074;&#1080;&#1081;%20&#1087;&#1083;&#1072;&#1085;%202023%20&#1079;&#1084;&#1110;&#1085;&#1080;%20&#1030;%20&#1087;&#1110;&#1074;&#1088;&#1110;&#1095;&#1095;&#110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ект ФінПлану деталізований 1"/>
    </sheetNames>
    <sheetDataSet>
      <sheetData sheetId="0">
        <row r="70">
          <cell r="G70">
            <v>13401.1</v>
          </cell>
          <cell r="H70">
            <v>14420.3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L340"/>
  <sheetViews>
    <sheetView tabSelected="1" view="pageBreakPreview" topLeftCell="A4" zoomScale="75" zoomScaleNormal="75" zoomScaleSheetLayoutView="75" workbookViewId="0">
      <selection activeCell="B21" sqref="B21:H21"/>
    </sheetView>
  </sheetViews>
  <sheetFormatPr defaultColWidth="9.140625" defaultRowHeight="30"/>
  <cols>
    <col min="1" max="1" width="86.42578125" style="7" customWidth="1"/>
    <col min="2" max="2" width="10.85546875" style="8" customWidth="1"/>
    <col min="3" max="3" width="15" style="8" customWidth="1"/>
    <col min="4" max="4" width="19.28515625" style="8" customWidth="1"/>
    <col min="5" max="5" width="18.42578125" style="8" customWidth="1"/>
    <col min="6" max="6" width="17.85546875" style="7" customWidth="1"/>
    <col min="7" max="7" width="18" style="7" customWidth="1"/>
    <col min="8" max="8" width="16.7109375" style="7" customWidth="1"/>
    <col min="9" max="9" width="18.140625" style="7" customWidth="1"/>
    <col min="10" max="10" width="19.42578125" style="7" customWidth="1"/>
    <col min="11" max="11" width="21.42578125" style="7" customWidth="1"/>
    <col min="12" max="12" width="9.140625" style="1" hidden="1" customWidth="1"/>
    <col min="13" max="13" width="9.7109375" style="1" bestFit="1" customWidth="1"/>
    <col min="14" max="16384" width="9.140625" style="1"/>
  </cols>
  <sheetData>
    <row r="1" spans="1:12" s="5" customFormat="1" ht="46.5" customHeight="1">
      <c r="B1" s="6"/>
      <c r="C1" s="6"/>
      <c r="D1" s="6"/>
      <c r="E1" s="6"/>
      <c r="G1" s="384" t="s">
        <v>205</v>
      </c>
      <c r="H1" s="384"/>
      <c r="I1" s="384"/>
      <c r="J1" s="384"/>
      <c r="K1" s="384"/>
    </row>
    <row r="2" spans="1:12" s="2" customFormat="1" ht="20.25" customHeight="1">
      <c r="A2" s="28"/>
      <c r="B2" s="29"/>
      <c r="C2" s="29"/>
      <c r="D2" s="29"/>
      <c r="E2" s="29"/>
      <c r="F2" s="28"/>
      <c r="G2" s="30"/>
      <c r="H2" s="30"/>
      <c r="I2" s="30"/>
      <c r="J2" s="30"/>
      <c r="K2" s="30"/>
    </row>
    <row r="3" spans="1:12" s="2" customFormat="1" ht="19.5">
      <c r="A3" s="28"/>
      <c r="B3" s="29"/>
      <c r="C3" s="29"/>
      <c r="D3" s="29"/>
      <c r="E3" s="29"/>
      <c r="F3" s="28"/>
      <c r="G3" s="28" t="s">
        <v>36</v>
      </c>
      <c r="H3" s="28"/>
      <c r="I3" s="28"/>
      <c r="J3" s="28"/>
      <c r="K3" s="28"/>
    </row>
    <row r="4" spans="1:12" s="2" customFormat="1" ht="24" customHeight="1">
      <c r="A4" s="28" t="s">
        <v>30</v>
      </c>
      <c r="B4" s="29"/>
      <c r="C4" s="29"/>
      <c r="D4" s="29"/>
      <c r="E4" s="29"/>
      <c r="F4" s="28"/>
      <c r="G4" s="28"/>
      <c r="H4" s="28"/>
      <c r="I4" s="28"/>
      <c r="J4" s="28"/>
      <c r="K4" s="28"/>
    </row>
    <row r="5" spans="1:12" s="2" customFormat="1" ht="24" customHeight="1">
      <c r="A5" s="28" t="s">
        <v>206</v>
      </c>
      <c r="B5" s="29"/>
      <c r="C5" s="29"/>
      <c r="D5" s="29"/>
      <c r="E5" s="29"/>
      <c r="F5" s="28"/>
      <c r="G5" s="28" t="s">
        <v>37</v>
      </c>
      <c r="H5" s="28"/>
      <c r="I5" s="28"/>
      <c r="J5" s="389" t="s">
        <v>289</v>
      </c>
      <c r="K5" s="389"/>
    </row>
    <row r="6" spans="1:12" s="2" customFormat="1" ht="24" customHeight="1">
      <c r="A6" s="28" t="s">
        <v>39</v>
      </c>
      <c r="B6" s="29"/>
      <c r="C6" s="29"/>
      <c r="D6" s="29"/>
      <c r="E6" s="29"/>
      <c r="F6" s="28"/>
      <c r="G6" s="28"/>
      <c r="H6" s="28"/>
      <c r="I6" s="28"/>
      <c r="J6" s="28"/>
      <c r="K6" s="28"/>
    </row>
    <row r="7" spans="1:12" s="2" customFormat="1" ht="24" customHeight="1" thickBot="1">
      <c r="A7" s="28" t="s">
        <v>288</v>
      </c>
      <c r="B7" s="29"/>
      <c r="C7" s="29"/>
      <c r="D7" s="29"/>
      <c r="E7" s="29"/>
      <c r="F7" s="28"/>
      <c r="G7" s="28"/>
      <c r="H7" s="28"/>
      <c r="I7" s="28"/>
      <c r="J7" s="28"/>
      <c r="K7" s="28"/>
    </row>
    <row r="8" spans="1:12" s="2" customFormat="1" ht="24" customHeight="1">
      <c r="A8" s="28" t="s">
        <v>29</v>
      </c>
      <c r="B8" s="29"/>
      <c r="C8" s="29"/>
      <c r="D8" s="29"/>
      <c r="E8" s="29"/>
      <c r="F8" s="28"/>
      <c r="G8" s="28"/>
      <c r="H8" s="28"/>
      <c r="I8" s="385" t="s">
        <v>20</v>
      </c>
      <c r="J8" s="386"/>
      <c r="K8" s="60"/>
      <c r="L8" s="61" t="s">
        <v>19</v>
      </c>
    </row>
    <row r="9" spans="1:12" s="2" customFormat="1" ht="24" customHeight="1">
      <c r="A9" s="28" t="s">
        <v>30</v>
      </c>
      <c r="B9" s="29"/>
      <c r="C9" s="29"/>
      <c r="D9" s="29"/>
      <c r="E9" s="29"/>
      <c r="F9" s="28"/>
      <c r="G9" s="28"/>
      <c r="H9" s="28"/>
      <c r="I9" s="387" t="s">
        <v>21</v>
      </c>
      <c r="J9" s="388"/>
      <c r="K9" s="62"/>
      <c r="L9" s="61"/>
    </row>
    <row r="10" spans="1:12" s="2" customFormat="1" ht="24" customHeight="1">
      <c r="A10" s="28" t="s">
        <v>38</v>
      </c>
      <c r="B10" s="29"/>
      <c r="C10" s="29"/>
      <c r="D10" s="29"/>
      <c r="E10" s="29"/>
      <c r="F10" s="28"/>
      <c r="G10" s="28"/>
      <c r="H10" s="28"/>
      <c r="I10" s="387" t="s">
        <v>22</v>
      </c>
      <c r="J10" s="388"/>
      <c r="K10" s="62"/>
      <c r="L10" s="61"/>
    </row>
    <row r="11" spans="1:12" s="2" customFormat="1" ht="24" customHeight="1">
      <c r="A11" s="28" t="s">
        <v>39</v>
      </c>
      <c r="B11" s="29"/>
      <c r="C11" s="29"/>
      <c r="D11" s="29"/>
      <c r="E11" s="29"/>
      <c r="F11" s="28"/>
      <c r="G11" s="28"/>
      <c r="H11" s="28"/>
      <c r="I11" s="387" t="s">
        <v>293</v>
      </c>
      <c r="J11" s="388"/>
      <c r="K11" s="202" t="s">
        <v>19</v>
      </c>
      <c r="L11" s="61"/>
    </row>
    <row r="12" spans="1:12" s="2" customFormat="1" ht="24" customHeight="1" thickBot="1">
      <c r="A12" s="28" t="s">
        <v>292</v>
      </c>
      <c r="B12" s="29"/>
      <c r="C12" s="29"/>
      <c r="D12" s="29"/>
      <c r="E12" s="29"/>
      <c r="F12" s="28"/>
      <c r="G12" s="28"/>
      <c r="H12" s="28"/>
      <c r="I12" s="392" t="s">
        <v>23</v>
      </c>
      <c r="J12" s="393"/>
      <c r="K12" s="63"/>
      <c r="L12" s="61"/>
    </row>
    <row r="13" spans="1:12" s="2" customFormat="1" ht="19.5">
      <c r="A13" s="28" t="s">
        <v>29</v>
      </c>
      <c r="B13" s="29"/>
      <c r="C13" s="29"/>
      <c r="D13" s="29"/>
      <c r="E13" s="29"/>
      <c r="F13" s="28"/>
      <c r="G13" s="28"/>
      <c r="H13" s="28"/>
      <c r="I13" s="28"/>
      <c r="J13" s="28"/>
      <c r="K13" s="28"/>
    </row>
    <row r="14" spans="1:12" s="2" customFormat="1" ht="18" customHeight="1" thickBot="1">
      <c r="A14" s="28"/>
      <c r="B14" s="395"/>
      <c r="C14" s="395"/>
      <c r="D14" s="395"/>
      <c r="E14" s="395"/>
      <c r="F14" s="395"/>
      <c r="G14" s="28"/>
      <c r="H14" s="28"/>
      <c r="I14" s="394"/>
      <c r="J14" s="394"/>
      <c r="K14" s="28"/>
    </row>
    <row r="15" spans="1:12" s="2" customFormat="1" ht="18" customHeight="1" thickBot="1">
      <c r="A15" s="64" t="s">
        <v>40</v>
      </c>
      <c r="B15" s="397">
        <v>2023</v>
      </c>
      <c r="C15" s="398"/>
      <c r="D15" s="398"/>
      <c r="E15" s="398"/>
      <c r="F15" s="398"/>
      <c r="G15" s="398"/>
      <c r="H15" s="399"/>
      <c r="I15" s="382" t="s">
        <v>15</v>
      </c>
      <c r="J15" s="396"/>
      <c r="K15" s="383"/>
      <c r="L15" s="65"/>
    </row>
    <row r="16" spans="1:12" s="2" customFormat="1" ht="18" customHeight="1" thickBot="1">
      <c r="A16" s="66" t="s">
        <v>41</v>
      </c>
      <c r="B16" s="377" t="s">
        <v>280</v>
      </c>
      <c r="C16" s="378"/>
      <c r="D16" s="378"/>
      <c r="E16" s="378"/>
      <c r="F16" s="378"/>
      <c r="G16" s="378"/>
      <c r="H16" s="379"/>
      <c r="I16" s="370" t="s">
        <v>42</v>
      </c>
      <c r="J16" s="371"/>
      <c r="K16" s="117" t="s">
        <v>287</v>
      </c>
      <c r="L16" s="65"/>
    </row>
    <row r="17" spans="1:12" s="2" customFormat="1" ht="18" customHeight="1" thickBot="1">
      <c r="A17" s="66" t="s">
        <v>43</v>
      </c>
      <c r="B17" s="377"/>
      <c r="C17" s="378"/>
      <c r="D17" s="378"/>
      <c r="E17" s="378"/>
      <c r="F17" s="378"/>
      <c r="G17" s="378"/>
      <c r="H17" s="379"/>
      <c r="I17" s="370" t="s">
        <v>11</v>
      </c>
      <c r="J17" s="371"/>
      <c r="K17" s="67">
        <v>430</v>
      </c>
      <c r="L17" s="65"/>
    </row>
    <row r="18" spans="1:12" s="2" customFormat="1" ht="18" customHeight="1" thickBot="1">
      <c r="A18" s="66" t="s">
        <v>6</v>
      </c>
      <c r="B18" s="377"/>
      <c r="C18" s="378"/>
      <c r="D18" s="378"/>
      <c r="E18" s="378"/>
      <c r="F18" s="378"/>
      <c r="G18" s="378"/>
      <c r="H18" s="379"/>
      <c r="I18" s="370" t="s">
        <v>10</v>
      </c>
      <c r="J18" s="371"/>
      <c r="K18" s="67">
        <v>2610100000</v>
      </c>
      <c r="L18" s="65"/>
    </row>
    <row r="19" spans="1:12" s="2" customFormat="1" ht="18" customHeight="1" thickBot="1">
      <c r="A19" s="66" t="s">
        <v>44</v>
      </c>
      <c r="B19" s="377" t="s">
        <v>281</v>
      </c>
      <c r="C19" s="378"/>
      <c r="D19" s="378"/>
      <c r="E19" s="378"/>
      <c r="F19" s="378"/>
      <c r="G19" s="378"/>
      <c r="H19" s="379"/>
      <c r="I19" s="370" t="s">
        <v>4</v>
      </c>
      <c r="J19" s="371"/>
      <c r="K19" s="67"/>
      <c r="L19" s="65"/>
    </row>
    <row r="20" spans="1:12" s="2" customFormat="1" ht="18" customHeight="1" thickBot="1">
      <c r="A20" s="66" t="s">
        <v>45</v>
      </c>
      <c r="B20" s="377" t="s">
        <v>282</v>
      </c>
      <c r="C20" s="378"/>
      <c r="D20" s="378"/>
      <c r="E20" s="378"/>
      <c r="F20" s="378"/>
      <c r="G20" s="378"/>
      <c r="H20" s="379"/>
      <c r="I20" s="370" t="s">
        <v>3</v>
      </c>
      <c r="J20" s="371"/>
      <c r="K20" s="67"/>
      <c r="L20" s="65"/>
    </row>
    <row r="21" spans="1:12" s="2" customFormat="1" ht="18" customHeight="1" thickBot="1">
      <c r="A21" s="66" t="s">
        <v>46</v>
      </c>
      <c r="B21" s="377" t="s">
        <v>283</v>
      </c>
      <c r="C21" s="378"/>
      <c r="D21" s="378"/>
      <c r="E21" s="378"/>
      <c r="F21" s="378"/>
      <c r="G21" s="378"/>
      <c r="H21" s="379"/>
      <c r="I21" s="370" t="s">
        <v>47</v>
      </c>
      <c r="J21" s="371"/>
      <c r="K21" s="67">
        <v>86.1</v>
      </c>
      <c r="L21" s="65"/>
    </row>
    <row r="22" spans="1:12" s="2" customFormat="1" ht="18" customHeight="1" thickBot="1">
      <c r="A22" s="66" t="s">
        <v>48</v>
      </c>
      <c r="B22" s="377" t="s">
        <v>52</v>
      </c>
      <c r="C22" s="378"/>
      <c r="D22" s="378"/>
      <c r="E22" s="378"/>
      <c r="F22" s="378"/>
      <c r="G22" s="378"/>
      <c r="H22" s="379"/>
      <c r="I22" s="382"/>
      <c r="J22" s="383"/>
      <c r="K22" s="67"/>
      <c r="L22" s="68"/>
    </row>
    <row r="23" spans="1:12" s="2" customFormat="1" ht="18" customHeight="1" thickBot="1">
      <c r="A23" s="66" t="s">
        <v>7</v>
      </c>
      <c r="B23" s="377" t="s">
        <v>284</v>
      </c>
      <c r="C23" s="378"/>
      <c r="D23" s="378"/>
      <c r="E23" s="378"/>
      <c r="F23" s="378"/>
      <c r="G23" s="378"/>
      <c r="H23" s="379"/>
      <c r="I23" s="382"/>
      <c r="J23" s="383"/>
      <c r="K23" s="67"/>
      <c r="L23" s="65"/>
    </row>
    <row r="24" spans="1:12" s="2" customFormat="1" ht="18" customHeight="1" thickBot="1">
      <c r="A24" s="66" t="s">
        <v>207</v>
      </c>
      <c r="B24" s="377">
        <v>363</v>
      </c>
      <c r="C24" s="378"/>
      <c r="D24" s="378"/>
      <c r="E24" s="378"/>
      <c r="F24" s="378"/>
      <c r="G24" s="378"/>
      <c r="H24" s="379"/>
      <c r="I24" s="372" t="s">
        <v>12</v>
      </c>
      <c r="J24" s="373"/>
      <c r="K24" s="67"/>
      <c r="L24" s="65"/>
    </row>
    <row r="25" spans="1:12" s="2" customFormat="1" ht="18" customHeight="1" thickBot="1">
      <c r="A25" s="66" t="s">
        <v>49</v>
      </c>
      <c r="B25" s="377" t="s">
        <v>285</v>
      </c>
      <c r="C25" s="378"/>
      <c r="D25" s="378"/>
      <c r="E25" s="378"/>
      <c r="F25" s="378"/>
      <c r="G25" s="378"/>
      <c r="H25" s="379"/>
      <c r="I25" s="370" t="s">
        <v>13</v>
      </c>
      <c r="J25" s="371"/>
      <c r="K25" s="67"/>
      <c r="L25" s="65"/>
    </row>
    <row r="26" spans="1:12" s="2" customFormat="1" ht="18" customHeight="1" thickBot="1">
      <c r="A26" s="66" t="s">
        <v>50</v>
      </c>
      <c r="B26" s="377" t="s">
        <v>286</v>
      </c>
      <c r="C26" s="378"/>
      <c r="D26" s="378"/>
      <c r="E26" s="378"/>
      <c r="F26" s="378"/>
      <c r="G26" s="378"/>
      <c r="H26" s="379"/>
      <c r="I26" s="69"/>
      <c r="J26" s="69"/>
      <c r="K26" s="69"/>
      <c r="L26" s="68"/>
    </row>
    <row r="27" spans="1:12" s="2" customFormat="1" ht="18" customHeight="1" thickBot="1">
      <c r="A27" s="66" t="s">
        <v>51</v>
      </c>
      <c r="B27" s="377" t="s">
        <v>290</v>
      </c>
      <c r="C27" s="378"/>
      <c r="D27" s="378"/>
      <c r="E27" s="378"/>
      <c r="F27" s="378"/>
      <c r="G27" s="378"/>
      <c r="H27" s="379"/>
      <c r="I27" s="28"/>
      <c r="J27" s="28"/>
      <c r="K27" s="28"/>
    </row>
    <row r="28" spans="1:12" s="2" customFormat="1" ht="15" customHeight="1">
      <c r="A28" s="70"/>
      <c r="B28" s="4"/>
      <c r="C28" s="4"/>
      <c r="D28" s="4"/>
      <c r="E28" s="4"/>
    </row>
    <row r="29" spans="1:12" s="2" customFormat="1" ht="47.25" customHeight="1">
      <c r="A29" s="374" t="s">
        <v>294</v>
      </c>
      <c r="B29" s="374"/>
      <c r="C29" s="374"/>
      <c r="D29" s="374"/>
      <c r="E29" s="374"/>
      <c r="F29" s="374"/>
      <c r="G29" s="374"/>
      <c r="H29" s="374"/>
      <c r="I29" s="374"/>
      <c r="J29" s="374"/>
      <c r="K29" s="374"/>
      <c r="L29" s="374"/>
    </row>
    <row r="30" spans="1:12" s="2" customFormat="1" ht="28.5" customHeight="1" thickBot="1">
      <c r="A30" s="3"/>
      <c r="B30" s="11"/>
      <c r="C30" s="11"/>
      <c r="D30" s="11"/>
      <c r="E30" s="11"/>
      <c r="F30" s="11"/>
      <c r="G30" s="71"/>
      <c r="H30" s="11"/>
      <c r="I30" s="11"/>
      <c r="J30" s="137"/>
      <c r="K30" s="11"/>
      <c r="L30" s="11" t="s">
        <v>24</v>
      </c>
    </row>
    <row r="31" spans="1:12" s="10" customFormat="1" ht="20.100000000000001" customHeight="1" thickBot="1">
      <c r="A31" s="364" t="s">
        <v>16</v>
      </c>
      <c r="B31" s="366" t="s">
        <v>209</v>
      </c>
      <c r="C31" s="380" t="s">
        <v>210</v>
      </c>
      <c r="D31" s="368" t="s">
        <v>295</v>
      </c>
      <c r="E31" s="368"/>
      <c r="F31" s="368"/>
      <c r="G31" s="369"/>
      <c r="H31" s="368" t="s">
        <v>85</v>
      </c>
      <c r="I31" s="368"/>
      <c r="J31" s="368"/>
      <c r="K31" s="369"/>
      <c r="L31" s="375" t="s">
        <v>14</v>
      </c>
    </row>
    <row r="32" spans="1:12" s="10" customFormat="1" ht="70.5" customHeight="1" thickBot="1">
      <c r="A32" s="365"/>
      <c r="B32" s="367"/>
      <c r="C32" s="381"/>
      <c r="D32" s="72" t="s">
        <v>86</v>
      </c>
      <c r="E32" s="72" t="s">
        <v>87</v>
      </c>
      <c r="F32" s="72" t="s">
        <v>88</v>
      </c>
      <c r="G32" s="72" t="s">
        <v>89</v>
      </c>
      <c r="H32" s="72" t="s">
        <v>86</v>
      </c>
      <c r="I32" s="72" t="s">
        <v>87</v>
      </c>
      <c r="J32" s="72" t="s">
        <v>88</v>
      </c>
      <c r="K32" s="73" t="s">
        <v>279</v>
      </c>
      <c r="L32" s="376"/>
    </row>
    <row r="33" spans="1:12" s="10" customFormat="1" ht="20.100000000000001" customHeight="1" thickBot="1">
      <c r="A33" s="32">
        <v>1</v>
      </c>
      <c r="B33" s="33">
        <v>2</v>
      </c>
      <c r="C33" s="45">
        <v>3</v>
      </c>
      <c r="D33" s="74">
        <v>3</v>
      </c>
      <c r="E33" s="75">
        <v>4</v>
      </c>
      <c r="F33" s="75">
        <v>5</v>
      </c>
      <c r="G33" s="75">
        <v>6</v>
      </c>
      <c r="H33" s="75">
        <v>7</v>
      </c>
      <c r="I33" s="75">
        <v>8</v>
      </c>
      <c r="J33" s="75">
        <v>9</v>
      </c>
      <c r="K33" s="75">
        <v>10</v>
      </c>
      <c r="L33" s="76">
        <v>11</v>
      </c>
    </row>
    <row r="34" spans="1:12" s="12" customFormat="1" ht="22.5" customHeight="1" thickBot="1">
      <c r="A34" s="118" t="s">
        <v>54</v>
      </c>
      <c r="B34" s="119">
        <v>1</v>
      </c>
      <c r="C34" s="120">
        <v>1000</v>
      </c>
      <c r="D34" s="305"/>
      <c r="E34" s="121"/>
      <c r="F34" s="122"/>
      <c r="G34" s="306"/>
      <c r="H34" s="307"/>
      <c r="I34" s="123"/>
      <c r="J34" s="308"/>
      <c r="K34" s="123"/>
      <c r="L34" s="77"/>
    </row>
    <row r="35" spans="1:12" s="13" customFormat="1" ht="19.5" customHeight="1" thickBot="1">
      <c r="A35" s="124" t="s">
        <v>211</v>
      </c>
      <c r="B35" s="125">
        <f>B34+1</f>
        <v>2</v>
      </c>
      <c r="C35" s="120">
        <v>1010</v>
      </c>
      <c r="D35" s="138">
        <f>D36+D37+D38+D42+D43</f>
        <v>28004.799999999999</v>
      </c>
      <c r="E35" s="138">
        <f>E36+E37+E38+E42+E43</f>
        <v>29713.800000000003</v>
      </c>
      <c r="F35" s="309">
        <f>E35-D35</f>
        <v>1709.0000000000036</v>
      </c>
      <c r="G35" s="140">
        <f>E35/D35*100-100</f>
        <v>6.1025252813803519</v>
      </c>
      <c r="H35" s="141">
        <f>H36+H37+H38+H42+H43</f>
        <v>54507.100000000006</v>
      </c>
      <c r="I35" s="142">
        <f>I36+I37+I38+I42+I43</f>
        <v>51420.9</v>
      </c>
      <c r="J35" s="143">
        <f>I35-H35</f>
        <v>-3086.2000000000044</v>
      </c>
      <c r="K35" s="126">
        <f>I35/H35*100-100</f>
        <v>-5.662014673317799</v>
      </c>
      <c r="L35" s="78"/>
    </row>
    <row r="36" spans="1:12" s="14" customFormat="1" ht="18" customHeight="1">
      <c r="A36" s="79" t="s">
        <v>208</v>
      </c>
      <c r="B36" s="80">
        <f t="shared" ref="B36:B99" si="0">B35+1</f>
        <v>3</v>
      </c>
      <c r="C36" s="81">
        <v>1020</v>
      </c>
      <c r="D36" s="144"/>
      <c r="E36" s="144"/>
      <c r="F36" s="281"/>
      <c r="G36" s="224"/>
      <c r="H36" s="57"/>
      <c r="I36" s="255"/>
      <c r="J36" s="296"/>
      <c r="K36" s="304"/>
      <c r="L36" s="82"/>
    </row>
    <row r="37" spans="1:12" s="14" customFormat="1" ht="20.25">
      <c r="A37" s="79" t="s">
        <v>90</v>
      </c>
      <c r="B37" s="83">
        <f t="shared" si="0"/>
        <v>4</v>
      </c>
      <c r="C37" s="81">
        <v>1030</v>
      </c>
      <c r="D37" s="200">
        <v>20399.2</v>
      </c>
      <c r="E37" s="200">
        <v>20399.2</v>
      </c>
      <c r="F37" s="243">
        <f t="shared" ref="F37:F49" si="1">E37-D37</f>
        <v>0</v>
      </c>
      <c r="G37" s="219">
        <f t="shared" ref="G37:G99" si="2">E37/D37*100-100</f>
        <v>0</v>
      </c>
      <c r="H37" s="58">
        <v>38832.9</v>
      </c>
      <c r="I37" s="245">
        <v>38832.9</v>
      </c>
      <c r="J37" s="294">
        <f t="shared" ref="J37:J99" si="3">I37-H37</f>
        <v>0</v>
      </c>
      <c r="K37" s="301">
        <f t="shared" ref="K37:K99" si="4">I37/H37*100-100</f>
        <v>0</v>
      </c>
      <c r="L37" s="82"/>
    </row>
    <row r="38" spans="1:12" s="14" customFormat="1" ht="20.25">
      <c r="A38" s="79" t="s">
        <v>130</v>
      </c>
      <c r="B38" s="83">
        <f t="shared" si="0"/>
        <v>5</v>
      </c>
      <c r="C38" s="81">
        <v>1040</v>
      </c>
      <c r="D38" s="200">
        <v>2559.1999999999998</v>
      </c>
      <c r="E38" s="200">
        <v>3816.4</v>
      </c>
      <c r="F38" s="243">
        <f t="shared" si="1"/>
        <v>1257.2000000000003</v>
      </c>
      <c r="G38" s="219">
        <f t="shared" si="2"/>
        <v>49.124726477024069</v>
      </c>
      <c r="H38" s="261">
        <f>H39+H40+H41</f>
        <v>7778.8</v>
      </c>
      <c r="I38" s="247">
        <f>I39+I40+I41</f>
        <v>4766</v>
      </c>
      <c r="J38" s="294">
        <f t="shared" si="3"/>
        <v>-3012.8</v>
      </c>
      <c r="K38" s="301">
        <f t="shared" si="4"/>
        <v>-38.73090965187432</v>
      </c>
      <c r="L38" s="84"/>
    </row>
    <row r="39" spans="1:12" s="14" customFormat="1" ht="18" customHeight="1">
      <c r="A39" s="85" t="s">
        <v>131</v>
      </c>
      <c r="B39" s="83">
        <f t="shared" si="0"/>
        <v>6</v>
      </c>
      <c r="C39" s="86" t="s">
        <v>132</v>
      </c>
      <c r="D39" s="200">
        <v>1666.2</v>
      </c>
      <c r="E39" s="200">
        <v>2748.8</v>
      </c>
      <c r="F39" s="243">
        <f t="shared" si="1"/>
        <v>1082.6000000000001</v>
      </c>
      <c r="G39" s="219">
        <f t="shared" si="2"/>
        <v>64.974192773976711</v>
      </c>
      <c r="H39" s="160">
        <v>4658.6000000000004</v>
      </c>
      <c r="I39" s="248">
        <v>3476.8</v>
      </c>
      <c r="J39" s="294">
        <f t="shared" si="3"/>
        <v>-1181.8000000000002</v>
      </c>
      <c r="K39" s="301">
        <f t="shared" si="4"/>
        <v>-25.368136349976396</v>
      </c>
      <c r="L39" s="84"/>
    </row>
    <row r="40" spans="1:12" s="14" customFormat="1" ht="18" customHeight="1">
      <c r="A40" s="85" t="s">
        <v>133</v>
      </c>
      <c r="B40" s="83">
        <f t="shared" si="0"/>
        <v>7</v>
      </c>
      <c r="C40" s="86" t="s">
        <v>134</v>
      </c>
      <c r="D40" s="200">
        <v>220</v>
      </c>
      <c r="E40" s="200">
        <v>521</v>
      </c>
      <c r="F40" s="243">
        <f t="shared" si="1"/>
        <v>301</v>
      </c>
      <c r="G40" s="219">
        <f t="shared" si="2"/>
        <v>136.81818181818181</v>
      </c>
      <c r="H40" s="160">
        <v>2225</v>
      </c>
      <c r="I40" s="248">
        <v>521</v>
      </c>
      <c r="J40" s="294">
        <f t="shared" si="3"/>
        <v>-1704</v>
      </c>
      <c r="K40" s="301">
        <f t="shared" si="4"/>
        <v>-76.584269662921344</v>
      </c>
      <c r="L40" s="84"/>
    </row>
    <row r="41" spans="1:12" s="14" customFormat="1" ht="18" customHeight="1" thickBot="1">
      <c r="A41" s="85" t="s">
        <v>135</v>
      </c>
      <c r="B41" s="83">
        <f t="shared" si="0"/>
        <v>8</v>
      </c>
      <c r="C41" s="86" t="s">
        <v>136</v>
      </c>
      <c r="D41" s="200">
        <v>673</v>
      </c>
      <c r="E41" s="200">
        <v>546.6</v>
      </c>
      <c r="F41" s="243">
        <f t="shared" si="1"/>
        <v>-126.39999999999998</v>
      </c>
      <c r="G41" s="219">
        <f t="shared" si="2"/>
        <v>-18.781575037147107</v>
      </c>
      <c r="H41" s="262">
        <v>895.2</v>
      </c>
      <c r="I41" s="249">
        <v>768.2</v>
      </c>
      <c r="J41" s="294">
        <f t="shared" si="3"/>
        <v>-127</v>
      </c>
      <c r="K41" s="301">
        <f t="shared" si="4"/>
        <v>-14.18677390527256</v>
      </c>
      <c r="L41" s="84"/>
    </row>
    <row r="42" spans="1:12" s="14" customFormat="1" ht="39" customHeight="1">
      <c r="A42" s="87" t="s">
        <v>137</v>
      </c>
      <c r="B42" s="83">
        <f t="shared" si="0"/>
        <v>9</v>
      </c>
      <c r="C42" s="81">
        <v>1050</v>
      </c>
      <c r="D42" s="201">
        <v>634.6</v>
      </c>
      <c r="E42" s="201">
        <v>1086.4000000000001</v>
      </c>
      <c r="F42" s="243">
        <f t="shared" si="1"/>
        <v>451.80000000000007</v>
      </c>
      <c r="G42" s="219">
        <f t="shared" si="2"/>
        <v>71.194453198865432</v>
      </c>
      <c r="H42" s="58">
        <v>1400</v>
      </c>
      <c r="I42" s="245">
        <v>1326.6</v>
      </c>
      <c r="J42" s="294">
        <f t="shared" si="3"/>
        <v>-73.400000000000091</v>
      </c>
      <c r="K42" s="301">
        <f t="shared" si="4"/>
        <v>-5.2428571428571473</v>
      </c>
      <c r="L42" s="84"/>
    </row>
    <row r="43" spans="1:12" s="14" customFormat="1" ht="18" customHeight="1">
      <c r="A43" s="87" t="s">
        <v>53</v>
      </c>
      <c r="B43" s="83">
        <f t="shared" si="0"/>
        <v>10</v>
      </c>
      <c r="C43" s="81">
        <v>1060</v>
      </c>
      <c r="D43" s="198">
        <v>4411.7999999999993</v>
      </c>
      <c r="E43" s="198">
        <v>4411.7999999999993</v>
      </c>
      <c r="F43" s="243">
        <f t="shared" si="1"/>
        <v>0</v>
      </c>
      <c r="G43" s="219">
        <f t="shared" si="2"/>
        <v>0</v>
      </c>
      <c r="H43" s="198">
        <f>H46+H47+H48</f>
        <v>6495.4000000000005</v>
      </c>
      <c r="I43" s="240">
        <f>I46+I47+I48</f>
        <v>6495.4000000000005</v>
      </c>
      <c r="J43" s="294">
        <f t="shared" si="3"/>
        <v>0</v>
      </c>
      <c r="K43" s="301">
        <f t="shared" si="4"/>
        <v>0</v>
      </c>
      <c r="L43" s="84"/>
    </row>
    <row r="44" spans="1:12" s="14" customFormat="1" ht="18" customHeight="1" thickBot="1">
      <c r="A44" s="85" t="s">
        <v>25</v>
      </c>
      <c r="B44" s="83">
        <f t="shared" si="0"/>
        <v>11</v>
      </c>
      <c r="C44" s="86" t="s">
        <v>93</v>
      </c>
      <c r="D44" s="201"/>
      <c r="E44" s="147"/>
      <c r="F44" s="243"/>
      <c r="G44" s="219"/>
      <c r="H44" s="261"/>
      <c r="I44" s="247"/>
      <c r="J44" s="294"/>
      <c r="K44" s="301"/>
      <c r="L44" s="88"/>
    </row>
    <row r="45" spans="1:12" s="13" customFormat="1" ht="18" customHeight="1" thickBot="1">
      <c r="A45" s="85" t="s">
        <v>26</v>
      </c>
      <c r="B45" s="83">
        <f t="shared" si="0"/>
        <v>12</v>
      </c>
      <c r="C45" s="86" t="s">
        <v>138</v>
      </c>
      <c r="D45" s="201"/>
      <c r="E45" s="147"/>
      <c r="F45" s="243"/>
      <c r="G45" s="219"/>
      <c r="H45" s="261"/>
      <c r="I45" s="247"/>
      <c r="J45" s="294"/>
      <c r="K45" s="301"/>
      <c r="L45" s="89"/>
    </row>
    <row r="46" spans="1:12" s="14" customFormat="1" ht="18" customHeight="1" thickBot="1">
      <c r="A46" s="85" t="s">
        <v>212</v>
      </c>
      <c r="B46" s="83">
        <f t="shared" si="0"/>
        <v>13</v>
      </c>
      <c r="C46" s="86" t="s">
        <v>139</v>
      </c>
      <c r="D46" s="201">
        <v>215.2</v>
      </c>
      <c r="E46" s="201">
        <v>215.2</v>
      </c>
      <c r="F46" s="243">
        <f t="shared" si="1"/>
        <v>0</v>
      </c>
      <c r="G46" s="219">
        <f t="shared" si="2"/>
        <v>0</v>
      </c>
      <c r="H46" s="261">
        <v>400.2</v>
      </c>
      <c r="I46" s="247">
        <v>400.2</v>
      </c>
      <c r="J46" s="294">
        <f t="shared" si="3"/>
        <v>0</v>
      </c>
      <c r="K46" s="301">
        <f t="shared" si="4"/>
        <v>0</v>
      </c>
      <c r="L46" s="90"/>
    </row>
    <row r="47" spans="1:12" s="14" customFormat="1" ht="18" customHeight="1">
      <c r="A47" s="91" t="s">
        <v>91</v>
      </c>
      <c r="B47" s="83">
        <f t="shared" si="0"/>
        <v>14</v>
      </c>
      <c r="C47" s="86" t="s">
        <v>140</v>
      </c>
      <c r="D47" s="201">
        <v>815.9</v>
      </c>
      <c r="E47" s="201">
        <v>815.9</v>
      </c>
      <c r="F47" s="243">
        <f t="shared" si="1"/>
        <v>0</v>
      </c>
      <c r="G47" s="219">
        <f t="shared" si="2"/>
        <v>0</v>
      </c>
      <c r="H47" s="261">
        <v>1274.5999999999999</v>
      </c>
      <c r="I47" s="247">
        <v>1274.5999999999999</v>
      </c>
      <c r="J47" s="294">
        <f t="shared" si="3"/>
        <v>0</v>
      </c>
      <c r="K47" s="301">
        <f t="shared" si="4"/>
        <v>0</v>
      </c>
      <c r="L47" s="82"/>
    </row>
    <row r="48" spans="1:12" s="14" customFormat="1" ht="18" customHeight="1">
      <c r="A48" s="92" t="s">
        <v>141</v>
      </c>
      <c r="B48" s="83">
        <f t="shared" si="0"/>
        <v>15</v>
      </c>
      <c r="C48" s="93" t="s">
        <v>142</v>
      </c>
      <c r="D48" s="206">
        <v>3380.7</v>
      </c>
      <c r="E48" s="206">
        <v>3380.7</v>
      </c>
      <c r="F48" s="243">
        <f t="shared" si="1"/>
        <v>0</v>
      </c>
      <c r="G48" s="219">
        <f t="shared" si="2"/>
        <v>0</v>
      </c>
      <c r="H48" s="261">
        <v>4820.6000000000004</v>
      </c>
      <c r="I48" s="247">
        <v>4820.6000000000004</v>
      </c>
      <c r="J48" s="294">
        <f t="shared" si="3"/>
        <v>0</v>
      </c>
      <c r="K48" s="301">
        <f t="shared" si="4"/>
        <v>0</v>
      </c>
      <c r="L48" s="84"/>
    </row>
    <row r="49" spans="1:12" s="14" customFormat="1" ht="36" customHeight="1">
      <c r="A49" s="94" t="s">
        <v>213</v>
      </c>
      <c r="B49" s="83">
        <f t="shared" si="0"/>
        <v>16</v>
      </c>
      <c r="C49" s="95" t="s">
        <v>214</v>
      </c>
      <c r="D49" s="201">
        <v>76</v>
      </c>
      <c r="E49" s="201">
        <v>76</v>
      </c>
      <c r="F49" s="243">
        <f t="shared" si="1"/>
        <v>0</v>
      </c>
      <c r="G49" s="219">
        <f t="shared" si="2"/>
        <v>0</v>
      </c>
      <c r="H49" s="261">
        <v>258.10000000000002</v>
      </c>
      <c r="I49" s="247">
        <v>258.10000000000002</v>
      </c>
      <c r="J49" s="294">
        <f t="shared" si="3"/>
        <v>0</v>
      </c>
      <c r="K49" s="301">
        <f t="shared" si="4"/>
        <v>0</v>
      </c>
      <c r="L49" s="84"/>
    </row>
    <row r="50" spans="1:12" s="14" customFormat="1" ht="42" customHeight="1">
      <c r="A50" s="85" t="s">
        <v>144</v>
      </c>
      <c r="B50" s="96">
        <f t="shared" si="0"/>
        <v>17</v>
      </c>
      <c r="C50" s="86" t="s">
        <v>143</v>
      </c>
      <c r="D50" s="201"/>
      <c r="E50" s="147"/>
      <c r="F50" s="251"/>
      <c r="G50" s="219"/>
      <c r="H50" s="261"/>
      <c r="I50" s="247"/>
      <c r="J50" s="294"/>
      <c r="K50" s="301"/>
      <c r="L50" s="84"/>
    </row>
    <row r="51" spans="1:12" s="14" customFormat="1" ht="18" customHeight="1">
      <c r="A51" s="87" t="s">
        <v>215</v>
      </c>
      <c r="B51" s="83">
        <v>18</v>
      </c>
      <c r="C51" s="81">
        <v>1070</v>
      </c>
      <c r="D51" s="197">
        <v>5138.8</v>
      </c>
      <c r="E51" s="197">
        <v>5138.8</v>
      </c>
      <c r="F51" s="243">
        <f>E51-D51</f>
        <v>0</v>
      </c>
      <c r="G51" s="219">
        <f t="shared" si="2"/>
        <v>0</v>
      </c>
      <c r="H51" s="197">
        <v>7655.3</v>
      </c>
      <c r="I51" s="250">
        <v>7655.3</v>
      </c>
      <c r="J51" s="294">
        <f t="shared" si="3"/>
        <v>0</v>
      </c>
      <c r="K51" s="301">
        <f t="shared" si="4"/>
        <v>0</v>
      </c>
      <c r="L51" s="84"/>
    </row>
    <row r="52" spans="1:12" s="14" customFormat="1" ht="18" customHeight="1" thickBot="1">
      <c r="A52" s="79" t="s">
        <v>216</v>
      </c>
      <c r="B52" s="97">
        <v>19</v>
      </c>
      <c r="C52" s="98">
        <v>1080</v>
      </c>
      <c r="D52" s="221">
        <v>714.7</v>
      </c>
      <c r="E52" s="221">
        <v>714.7</v>
      </c>
      <c r="F52" s="310">
        <f t="shared" ref="F52" si="5">E52-D52</f>
        <v>0</v>
      </c>
      <c r="G52" s="227">
        <f t="shared" si="2"/>
        <v>0</v>
      </c>
      <c r="H52" s="221">
        <v>384.2</v>
      </c>
      <c r="I52" s="241">
        <v>384.2</v>
      </c>
      <c r="J52" s="295">
        <f t="shared" si="3"/>
        <v>0</v>
      </c>
      <c r="K52" s="311">
        <f t="shared" si="4"/>
        <v>0</v>
      </c>
      <c r="L52" s="84"/>
    </row>
    <row r="53" spans="1:12" s="14" customFormat="1" ht="26.25" customHeight="1" thickBot="1">
      <c r="A53" s="124" t="s">
        <v>92</v>
      </c>
      <c r="B53" s="125">
        <v>20</v>
      </c>
      <c r="C53" s="120">
        <v>1100</v>
      </c>
      <c r="D53" s="139">
        <f>D54+D69+D96+D107</f>
        <v>29108.899999999998</v>
      </c>
      <c r="E53" s="139">
        <f>E54+E69+E96+E107</f>
        <v>30817.899999999998</v>
      </c>
      <c r="F53" s="158">
        <f>E53-D53</f>
        <v>1709</v>
      </c>
      <c r="G53" s="318">
        <f t="shared" si="2"/>
        <v>5.871056618422557</v>
      </c>
      <c r="H53" s="263">
        <f>H54+H69+H96+H107</f>
        <v>57797.2</v>
      </c>
      <c r="I53" s="139">
        <f>I54+I69+I96+I107</f>
        <v>54710.999999999993</v>
      </c>
      <c r="J53" s="142">
        <f t="shared" si="3"/>
        <v>-3086.2000000000044</v>
      </c>
      <c r="K53" s="312">
        <f t="shared" si="4"/>
        <v>-5.3397050376142801</v>
      </c>
      <c r="L53" s="84"/>
    </row>
    <row r="54" spans="1:12" s="14" customFormat="1" ht="26.25" customHeight="1" thickBot="1">
      <c r="A54" s="127" t="s">
        <v>208</v>
      </c>
      <c r="B54" s="125">
        <f t="shared" si="0"/>
        <v>21</v>
      </c>
      <c r="C54" s="128">
        <v>1110</v>
      </c>
      <c r="D54" s="153">
        <f>D58</f>
        <v>0</v>
      </c>
      <c r="E54" s="153">
        <f>E58</f>
        <v>0</v>
      </c>
      <c r="F54" s="158">
        <f>E54-D54</f>
        <v>0</v>
      </c>
      <c r="G54" s="318">
        <v>0</v>
      </c>
      <c r="H54" s="264">
        <f>H58</f>
        <v>0</v>
      </c>
      <c r="I54" s="153">
        <f>I58</f>
        <v>0</v>
      </c>
      <c r="J54" s="142">
        <f t="shared" si="3"/>
        <v>0</v>
      </c>
      <c r="K54" s="315">
        <v>0</v>
      </c>
      <c r="L54" s="84"/>
    </row>
    <row r="55" spans="1:12" s="14" customFormat="1" ht="19.5" customHeight="1">
      <c r="A55" s="79" t="s">
        <v>55</v>
      </c>
      <c r="B55" s="80">
        <f t="shared" si="0"/>
        <v>22</v>
      </c>
      <c r="C55" s="81" t="s">
        <v>108</v>
      </c>
      <c r="D55" s="149"/>
      <c r="E55" s="149"/>
      <c r="F55" s="145"/>
      <c r="G55" s="224"/>
      <c r="H55" s="57"/>
      <c r="I55" s="255"/>
      <c r="J55" s="296"/>
      <c r="K55" s="304"/>
      <c r="L55" s="84"/>
    </row>
    <row r="56" spans="1:12" s="14" customFormat="1" ht="19.5" customHeight="1">
      <c r="A56" s="87" t="s">
        <v>56</v>
      </c>
      <c r="B56" s="83">
        <f t="shared" si="0"/>
        <v>23</v>
      </c>
      <c r="C56" s="81" t="s">
        <v>118</v>
      </c>
      <c r="D56" s="59"/>
      <c r="E56" s="59"/>
      <c r="F56" s="146"/>
      <c r="G56" s="219"/>
      <c r="H56" s="58"/>
      <c r="I56" s="245"/>
      <c r="J56" s="294"/>
      <c r="K56" s="301"/>
      <c r="L56" s="84"/>
    </row>
    <row r="57" spans="1:12" s="14" customFormat="1" ht="19.5" customHeight="1">
      <c r="A57" s="87" t="s">
        <v>145</v>
      </c>
      <c r="B57" s="83">
        <f t="shared" si="0"/>
        <v>24</v>
      </c>
      <c r="C57" s="81" t="s">
        <v>149</v>
      </c>
      <c r="D57" s="59"/>
      <c r="E57" s="59"/>
      <c r="F57" s="146"/>
      <c r="G57" s="219"/>
      <c r="H57" s="58"/>
      <c r="I57" s="245"/>
      <c r="J57" s="294"/>
      <c r="K57" s="301"/>
      <c r="L57" s="84"/>
    </row>
    <row r="58" spans="1:12" s="14" customFormat="1" ht="19.5" customHeight="1">
      <c r="A58" s="87" t="s">
        <v>57</v>
      </c>
      <c r="B58" s="83">
        <f t="shared" si="0"/>
        <v>25</v>
      </c>
      <c r="C58" s="81" t="s">
        <v>150</v>
      </c>
      <c r="D58" s="59"/>
      <c r="E58" s="59"/>
      <c r="F58" s="146"/>
      <c r="G58" s="219"/>
      <c r="H58" s="58"/>
      <c r="I58" s="245"/>
      <c r="J58" s="294"/>
      <c r="K58" s="301"/>
      <c r="L58" s="84"/>
    </row>
    <row r="59" spans="1:12" s="14" customFormat="1" ht="19.5" customHeight="1">
      <c r="A59" s="87" t="s">
        <v>58</v>
      </c>
      <c r="B59" s="83">
        <f t="shared" si="0"/>
        <v>26</v>
      </c>
      <c r="C59" s="81" t="s">
        <v>151</v>
      </c>
      <c r="D59" s="59"/>
      <c r="E59" s="59"/>
      <c r="F59" s="146"/>
      <c r="G59" s="219"/>
      <c r="H59" s="58"/>
      <c r="I59" s="245"/>
      <c r="J59" s="294"/>
      <c r="K59" s="301"/>
      <c r="L59" s="84"/>
    </row>
    <row r="60" spans="1:12" s="14" customFormat="1" ht="19.5" customHeight="1">
      <c r="A60" s="87" t="s">
        <v>146</v>
      </c>
      <c r="B60" s="83">
        <f t="shared" si="0"/>
        <v>27</v>
      </c>
      <c r="C60" s="81" t="s">
        <v>152</v>
      </c>
      <c r="D60" s="59"/>
      <c r="E60" s="59"/>
      <c r="F60" s="146"/>
      <c r="G60" s="219"/>
      <c r="H60" s="58"/>
      <c r="I60" s="245"/>
      <c r="J60" s="294"/>
      <c r="K60" s="301"/>
      <c r="L60" s="84"/>
    </row>
    <row r="61" spans="1:12" s="14" customFormat="1" ht="19.5" customHeight="1">
      <c r="A61" s="87" t="s">
        <v>59</v>
      </c>
      <c r="B61" s="83">
        <f t="shared" si="0"/>
        <v>28</v>
      </c>
      <c r="C61" s="81" t="s">
        <v>153</v>
      </c>
      <c r="D61" s="59"/>
      <c r="E61" s="59"/>
      <c r="F61" s="146"/>
      <c r="G61" s="219"/>
      <c r="H61" s="58"/>
      <c r="I61" s="245"/>
      <c r="J61" s="294"/>
      <c r="K61" s="301"/>
      <c r="L61" s="84"/>
    </row>
    <row r="62" spans="1:12" s="14" customFormat="1" ht="19.5" customHeight="1">
      <c r="A62" s="87" t="s">
        <v>119</v>
      </c>
      <c r="B62" s="83">
        <f t="shared" si="0"/>
        <v>29</v>
      </c>
      <c r="C62" s="81" t="s">
        <v>154</v>
      </c>
      <c r="D62" s="59"/>
      <c r="E62" s="59"/>
      <c r="F62" s="146"/>
      <c r="G62" s="219"/>
      <c r="H62" s="58"/>
      <c r="I62" s="245"/>
      <c r="J62" s="294"/>
      <c r="K62" s="301"/>
      <c r="L62" s="84"/>
    </row>
    <row r="63" spans="1:12" s="14" customFormat="1" ht="19.5" customHeight="1">
      <c r="A63" s="87" t="s">
        <v>120</v>
      </c>
      <c r="B63" s="83">
        <f t="shared" si="0"/>
        <v>30</v>
      </c>
      <c r="C63" s="81" t="s">
        <v>155</v>
      </c>
      <c r="D63" s="59"/>
      <c r="E63" s="59"/>
      <c r="F63" s="146"/>
      <c r="G63" s="219"/>
      <c r="H63" s="58"/>
      <c r="I63" s="245"/>
      <c r="J63" s="294"/>
      <c r="K63" s="301"/>
      <c r="L63" s="84"/>
    </row>
    <row r="64" spans="1:12" s="14" customFormat="1" ht="19.5" customHeight="1">
      <c r="A64" s="87" t="s">
        <v>147</v>
      </c>
      <c r="B64" s="83">
        <f t="shared" si="0"/>
        <v>31</v>
      </c>
      <c r="C64" s="81" t="s">
        <v>156</v>
      </c>
      <c r="D64" s="59"/>
      <c r="E64" s="59"/>
      <c r="F64" s="146"/>
      <c r="G64" s="219"/>
      <c r="H64" s="58"/>
      <c r="I64" s="245"/>
      <c r="J64" s="294"/>
      <c r="K64" s="301"/>
      <c r="L64" s="84"/>
    </row>
    <row r="65" spans="1:12" s="14" customFormat="1" ht="19.5" customHeight="1">
      <c r="A65" s="87" t="s">
        <v>217</v>
      </c>
      <c r="B65" s="83">
        <v>32</v>
      </c>
      <c r="C65" s="81" t="s">
        <v>219</v>
      </c>
      <c r="D65" s="59"/>
      <c r="E65" s="59"/>
      <c r="F65" s="146"/>
      <c r="G65" s="219"/>
      <c r="H65" s="58"/>
      <c r="I65" s="245"/>
      <c r="J65" s="294"/>
      <c r="K65" s="301"/>
      <c r="L65" s="84"/>
    </row>
    <row r="66" spans="1:12" s="14" customFormat="1" ht="19.5" customHeight="1">
      <c r="A66" s="100" t="s">
        <v>114</v>
      </c>
      <c r="B66" s="83">
        <v>33</v>
      </c>
      <c r="C66" s="101" t="s">
        <v>240</v>
      </c>
      <c r="D66" s="155"/>
      <c r="E66" s="155"/>
      <c r="F66" s="156"/>
      <c r="G66" s="219"/>
      <c r="H66" s="265"/>
      <c r="I66" s="246"/>
      <c r="J66" s="294"/>
      <c r="K66" s="301"/>
      <c r="L66" s="84"/>
    </row>
    <row r="67" spans="1:12" s="14" customFormat="1" ht="19.5" customHeight="1">
      <c r="A67" s="94" t="s">
        <v>115</v>
      </c>
      <c r="B67" s="83">
        <v>34</v>
      </c>
      <c r="C67" s="102" t="s">
        <v>241</v>
      </c>
      <c r="D67" s="155"/>
      <c r="E67" s="150"/>
      <c r="F67" s="151"/>
      <c r="G67" s="219"/>
      <c r="H67" s="261"/>
      <c r="I67" s="247"/>
      <c r="J67" s="294"/>
      <c r="K67" s="301"/>
      <c r="L67" s="84"/>
    </row>
    <row r="68" spans="1:12" s="14" customFormat="1" ht="19.5" customHeight="1" thickBot="1">
      <c r="A68" s="94" t="s">
        <v>116</v>
      </c>
      <c r="B68" s="97">
        <v>35</v>
      </c>
      <c r="C68" s="320" t="s">
        <v>242</v>
      </c>
      <c r="D68" s="278"/>
      <c r="E68" s="178"/>
      <c r="F68" s="157"/>
      <c r="G68" s="227"/>
      <c r="H68" s="279"/>
      <c r="I68" s="280"/>
      <c r="J68" s="295"/>
      <c r="K68" s="311"/>
      <c r="L68" s="84"/>
    </row>
    <row r="69" spans="1:12" s="14" customFormat="1" ht="33" customHeight="1" thickBot="1">
      <c r="A69" s="127" t="s">
        <v>218</v>
      </c>
      <c r="B69" s="125">
        <v>36</v>
      </c>
      <c r="C69" s="321">
        <v>1120</v>
      </c>
      <c r="D69" s="140">
        <f>D70+D71+D72+D78+D79+D80+D91+D92+D93+D94+D95</f>
        <v>21739.599999999999</v>
      </c>
      <c r="E69" s="140">
        <f>E70+E71+E72+E78+E79+E80+E91+E92+E93+E94+E95</f>
        <v>21739.599999999999</v>
      </c>
      <c r="F69" s="158">
        <f>E69-D69</f>
        <v>0</v>
      </c>
      <c r="G69" s="282">
        <f t="shared" si="2"/>
        <v>0</v>
      </c>
      <c r="H69" s="161">
        <f>H70+H71+H72+H78+H79+H80+H91+H92+H93+H94+H95</f>
        <v>42689.799999999996</v>
      </c>
      <c r="I69" s="140">
        <f>I70+I71+I72+I78+I79+I80+I91+I92+I93+I94+I95</f>
        <v>42689.799999999996</v>
      </c>
      <c r="J69" s="142">
        <f t="shared" si="3"/>
        <v>0</v>
      </c>
      <c r="K69" s="322">
        <f>I69/H69*100-100</f>
        <v>0</v>
      </c>
      <c r="L69" s="84"/>
    </row>
    <row r="70" spans="1:12" s="14" customFormat="1" ht="18" customHeight="1">
      <c r="A70" s="79" t="s">
        <v>55</v>
      </c>
      <c r="B70" s="80">
        <f t="shared" si="0"/>
        <v>37</v>
      </c>
      <c r="C70" s="81" t="s">
        <v>220</v>
      </c>
      <c r="D70" s="197">
        <v>14420.3</v>
      </c>
      <c r="E70" s="197">
        <v>14420.3</v>
      </c>
      <c r="F70" s="281">
        <f>E70-D70</f>
        <v>0</v>
      </c>
      <c r="G70" s="224">
        <f t="shared" si="2"/>
        <v>0</v>
      </c>
      <c r="H70" s="159">
        <f>'[36]проект ФінПлану деталізований 1'!$G$70+'[36]проект ФінПлану деталізований 1'!$H$70</f>
        <v>27821.4</v>
      </c>
      <c r="I70" s="242">
        <f>'[36]проект ФінПлану деталізований 1'!$G$70+'[36]проект ФінПлану деталізований 1'!$H$70</f>
        <v>27821.4</v>
      </c>
      <c r="J70" s="296">
        <f t="shared" si="3"/>
        <v>0</v>
      </c>
      <c r="K70" s="304">
        <f t="shared" si="4"/>
        <v>0</v>
      </c>
      <c r="L70" s="84"/>
    </row>
    <row r="71" spans="1:12" s="14" customFormat="1" ht="18" customHeight="1">
      <c r="A71" s="87" t="s">
        <v>56</v>
      </c>
      <c r="B71" s="83">
        <f t="shared" si="0"/>
        <v>38</v>
      </c>
      <c r="C71" s="81" t="s">
        <v>221</v>
      </c>
      <c r="D71" s="198">
        <v>3061.7</v>
      </c>
      <c r="E71" s="198">
        <v>3061.7</v>
      </c>
      <c r="F71" s="243">
        <f t="shared" ref="F71:F113" si="6">E71-D71</f>
        <v>0</v>
      </c>
      <c r="G71" s="219">
        <f t="shared" si="2"/>
        <v>0</v>
      </c>
      <c r="H71" s="159">
        <v>5932.2</v>
      </c>
      <c r="I71" s="242">
        <v>5932.2</v>
      </c>
      <c r="J71" s="294">
        <f t="shared" si="3"/>
        <v>0</v>
      </c>
      <c r="K71" s="301">
        <f t="shared" si="4"/>
        <v>0</v>
      </c>
      <c r="L71" s="84"/>
    </row>
    <row r="72" spans="1:12" s="14" customFormat="1" ht="18" customHeight="1">
      <c r="A72" s="87" t="s">
        <v>145</v>
      </c>
      <c r="B72" s="83">
        <f t="shared" si="0"/>
        <v>39</v>
      </c>
      <c r="C72" s="81" t="s">
        <v>222</v>
      </c>
      <c r="D72" s="198">
        <v>251.6</v>
      </c>
      <c r="E72" s="198">
        <v>251.6</v>
      </c>
      <c r="F72" s="243">
        <f t="shared" si="6"/>
        <v>0</v>
      </c>
      <c r="G72" s="219">
        <f t="shared" si="2"/>
        <v>0</v>
      </c>
      <c r="H72" s="152">
        <v>404.7</v>
      </c>
      <c r="I72" s="243">
        <v>404.7</v>
      </c>
      <c r="J72" s="294">
        <f>I72-H72</f>
        <v>0</v>
      </c>
      <c r="K72" s="301">
        <f t="shared" si="4"/>
        <v>0</v>
      </c>
      <c r="L72" s="84"/>
    </row>
    <row r="73" spans="1:12" s="14" customFormat="1" ht="18" customHeight="1">
      <c r="A73" s="94" t="s">
        <v>94</v>
      </c>
      <c r="B73" s="83">
        <f t="shared" si="0"/>
        <v>40</v>
      </c>
      <c r="C73" s="101" t="s">
        <v>243</v>
      </c>
      <c r="D73" s="207">
        <v>46.2</v>
      </c>
      <c r="E73" s="207">
        <v>46.2</v>
      </c>
      <c r="F73" s="243">
        <f t="shared" si="6"/>
        <v>0</v>
      </c>
      <c r="G73" s="219">
        <f t="shared" si="2"/>
        <v>0</v>
      </c>
      <c r="H73" s="160">
        <v>48.2</v>
      </c>
      <c r="I73" s="244">
        <v>48.2</v>
      </c>
      <c r="J73" s="294">
        <f t="shared" si="3"/>
        <v>0</v>
      </c>
      <c r="K73" s="301">
        <f t="shared" si="4"/>
        <v>0</v>
      </c>
      <c r="L73" s="84"/>
    </row>
    <row r="74" spans="1:12" s="14" customFormat="1" ht="18" customHeight="1">
      <c r="A74" s="94" t="s">
        <v>95</v>
      </c>
      <c r="B74" s="83">
        <f t="shared" si="0"/>
        <v>41</v>
      </c>
      <c r="C74" s="101" t="s">
        <v>244</v>
      </c>
      <c r="D74" s="207">
        <v>25</v>
      </c>
      <c r="E74" s="207">
        <v>25</v>
      </c>
      <c r="F74" s="243">
        <f t="shared" si="6"/>
        <v>0</v>
      </c>
      <c r="G74" s="219">
        <f t="shared" si="2"/>
        <v>0</v>
      </c>
      <c r="H74" s="160">
        <v>39.200000000000003</v>
      </c>
      <c r="I74" s="244">
        <v>39.200000000000003</v>
      </c>
      <c r="J74" s="294">
        <f t="shared" si="3"/>
        <v>0</v>
      </c>
      <c r="K74" s="301">
        <f t="shared" si="4"/>
        <v>0</v>
      </c>
      <c r="L74" s="84"/>
    </row>
    <row r="75" spans="1:12" s="14" customFormat="1" ht="18" customHeight="1">
      <c r="A75" s="94" t="s">
        <v>96</v>
      </c>
      <c r="B75" s="83">
        <f t="shared" si="0"/>
        <v>42</v>
      </c>
      <c r="C75" s="101" t="s">
        <v>245</v>
      </c>
      <c r="D75" s="207">
        <v>45.4</v>
      </c>
      <c r="E75" s="207">
        <v>45.4</v>
      </c>
      <c r="F75" s="243">
        <f t="shared" si="6"/>
        <v>0</v>
      </c>
      <c r="G75" s="219">
        <f t="shared" si="2"/>
        <v>0</v>
      </c>
      <c r="H75" s="160">
        <v>70</v>
      </c>
      <c r="I75" s="244">
        <v>70</v>
      </c>
      <c r="J75" s="294">
        <f t="shared" si="3"/>
        <v>0</v>
      </c>
      <c r="K75" s="301">
        <f t="shared" si="4"/>
        <v>0</v>
      </c>
      <c r="L75" s="84"/>
    </row>
    <row r="76" spans="1:12" s="14" customFormat="1" ht="18" customHeight="1">
      <c r="A76" s="94" t="s">
        <v>97</v>
      </c>
      <c r="B76" s="83">
        <f t="shared" si="0"/>
        <v>43</v>
      </c>
      <c r="C76" s="101" t="s">
        <v>246</v>
      </c>
      <c r="D76" s="207">
        <v>50</v>
      </c>
      <c r="E76" s="207">
        <v>50</v>
      </c>
      <c r="F76" s="243">
        <f t="shared" si="6"/>
        <v>0</v>
      </c>
      <c r="G76" s="219">
        <f t="shared" si="2"/>
        <v>0</v>
      </c>
      <c r="H76" s="160">
        <v>144.9</v>
      </c>
      <c r="I76" s="244">
        <v>144.9</v>
      </c>
      <c r="J76" s="294">
        <f t="shared" si="3"/>
        <v>0</v>
      </c>
      <c r="K76" s="301">
        <f t="shared" si="4"/>
        <v>0</v>
      </c>
      <c r="L76" s="84"/>
    </row>
    <row r="77" spans="1:12" s="14" customFormat="1" ht="18" customHeight="1">
      <c r="A77" s="94" t="s">
        <v>98</v>
      </c>
      <c r="B77" s="83">
        <f t="shared" si="0"/>
        <v>44</v>
      </c>
      <c r="C77" s="101" t="s">
        <v>247</v>
      </c>
      <c r="D77" s="207">
        <v>85</v>
      </c>
      <c r="E77" s="207">
        <v>85</v>
      </c>
      <c r="F77" s="243">
        <f t="shared" si="6"/>
        <v>0</v>
      </c>
      <c r="G77" s="219">
        <f t="shared" si="2"/>
        <v>0</v>
      </c>
      <c r="H77" s="160">
        <v>102.4</v>
      </c>
      <c r="I77" s="244">
        <v>102.4</v>
      </c>
      <c r="J77" s="294">
        <f t="shared" si="3"/>
        <v>0</v>
      </c>
      <c r="K77" s="301">
        <f t="shared" si="4"/>
        <v>0</v>
      </c>
      <c r="L77" s="84"/>
    </row>
    <row r="78" spans="1:12" s="14" customFormat="1" ht="18" customHeight="1">
      <c r="A78" s="87" t="s">
        <v>57</v>
      </c>
      <c r="B78" s="83">
        <f t="shared" si="0"/>
        <v>45</v>
      </c>
      <c r="C78" s="81" t="s">
        <v>223</v>
      </c>
      <c r="D78" s="198">
        <v>1531.7</v>
      </c>
      <c r="E78" s="198">
        <v>1531.7</v>
      </c>
      <c r="F78" s="243">
        <f t="shared" si="6"/>
        <v>0</v>
      </c>
      <c r="G78" s="219">
        <f t="shared" si="2"/>
        <v>0</v>
      </c>
      <c r="H78" s="160">
        <v>3810.7</v>
      </c>
      <c r="I78" s="244">
        <v>3810.7</v>
      </c>
      <c r="J78" s="294">
        <f t="shared" si="3"/>
        <v>0</v>
      </c>
      <c r="K78" s="301">
        <f t="shared" si="4"/>
        <v>0</v>
      </c>
      <c r="L78" s="84"/>
    </row>
    <row r="79" spans="1:12" s="14" customFormat="1" ht="18" customHeight="1">
      <c r="A79" s="87" t="s">
        <v>58</v>
      </c>
      <c r="B79" s="83">
        <f t="shared" si="0"/>
        <v>46</v>
      </c>
      <c r="C79" s="81" t="s">
        <v>224</v>
      </c>
      <c r="D79" s="198">
        <v>16</v>
      </c>
      <c r="E79" s="198">
        <v>16</v>
      </c>
      <c r="F79" s="243">
        <f t="shared" si="6"/>
        <v>0</v>
      </c>
      <c r="G79" s="219">
        <f t="shared" si="2"/>
        <v>0</v>
      </c>
      <c r="H79" s="160">
        <v>32</v>
      </c>
      <c r="I79" s="244">
        <v>32</v>
      </c>
      <c r="J79" s="294">
        <f t="shared" si="3"/>
        <v>0</v>
      </c>
      <c r="K79" s="301">
        <f t="shared" si="4"/>
        <v>0</v>
      </c>
      <c r="L79" s="84"/>
    </row>
    <row r="80" spans="1:12" s="14" customFormat="1" ht="20.25" customHeight="1">
      <c r="A80" s="87" t="s">
        <v>146</v>
      </c>
      <c r="B80" s="83">
        <f t="shared" si="0"/>
        <v>47</v>
      </c>
      <c r="C80" s="81" t="s">
        <v>225</v>
      </c>
      <c r="D80" s="198">
        <v>2102.9</v>
      </c>
      <c r="E80" s="198">
        <v>2102.9</v>
      </c>
      <c r="F80" s="243">
        <f t="shared" si="6"/>
        <v>0</v>
      </c>
      <c r="G80" s="219">
        <f t="shared" si="2"/>
        <v>0</v>
      </c>
      <c r="H80" s="152">
        <v>4258.1000000000004</v>
      </c>
      <c r="I80" s="243">
        <v>4258.1000000000004</v>
      </c>
      <c r="J80" s="294">
        <f t="shared" si="3"/>
        <v>0</v>
      </c>
      <c r="K80" s="301">
        <f t="shared" si="4"/>
        <v>0</v>
      </c>
      <c r="L80" s="84"/>
    </row>
    <row r="81" spans="1:12" s="14" customFormat="1" ht="18" customHeight="1">
      <c r="A81" s="103" t="s">
        <v>99</v>
      </c>
      <c r="B81" s="83">
        <f t="shared" si="0"/>
        <v>48</v>
      </c>
      <c r="C81" s="101" t="s">
        <v>248</v>
      </c>
      <c r="D81" s="207">
        <v>28</v>
      </c>
      <c r="E81" s="207">
        <v>28</v>
      </c>
      <c r="F81" s="243">
        <f t="shared" si="6"/>
        <v>0</v>
      </c>
      <c r="G81" s="219">
        <f t="shared" si="2"/>
        <v>0</v>
      </c>
      <c r="H81" s="160">
        <v>59.2</v>
      </c>
      <c r="I81" s="244">
        <v>59.2</v>
      </c>
      <c r="J81" s="294">
        <f t="shared" si="3"/>
        <v>0</v>
      </c>
      <c r="K81" s="301">
        <f t="shared" si="4"/>
        <v>0</v>
      </c>
      <c r="L81" s="84"/>
    </row>
    <row r="82" spans="1:12" s="14" customFormat="1" ht="18" customHeight="1">
      <c r="A82" s="103" t="s">
        <v>100</v>
      </c>
      <c r="B82" s="83">
        <f t="shared" si="0"/>
        <v>49</v>
      </c>
      <c r="C82" s="101" t="s">
        <v>249</v>
      </c>
      <c r="D82" s="198">
        <v>54</v>
      </c>
      <c r="E82" s="198">
        <v>54</v>
      </c>
      <c r="F82" s="243">
        <f t="shared" si="6"/>
        <v>0</v>
      </c>
      <c r="G82" s="219">
        <f t="shared" si="2"/>
        <v>0</v>
      </c>
      <c r="H82" s="160">
        <v>54</v>
      </c>
      <c r="I82" s="244">
        <v>54</v>
      </c>
      <c r="J82" s="294">
        <f t="shared" si="3"/>
        <v>0</v>
      </c>
      <c r="K82" s="301">
        <f t="shared" si="4"/>
        <v>0</v>
      </c>
      <c r="L82" s="84"/>
    </row>
    <row r="83" spans="1:12" s="14" customFormat="1" ht="18" customHeight="1" thickBot="1">
      <c r="A83" s="103" t="s">
        <v>101</v>
      </c>
      <c r="B83" s="83">
        <f t="shared" si="0"/>
        <v>50</v>
      </c>
      <c r="C83" s="101" t="s">
        <v>250</v>
      </c>
      <c r="D83" s="207">
        <v>313.8</v>
      </c>
      <c r="E83" s="207">
        <v>313.8</v>
      </c>
      <c r="F83" s="243">
        <f t="shared" si="6"/>
        <v>0</v>
      </c>
      <c r="G83" s="219">
        <f t="shared" si="2"/>
        <v>0</v>
      </c>
      <c r="H83" s="160">
        <v>330.7</v>
      </c>
      <c r="I83" s="244">
        <v>330.7</v>
      </c>
      <c r="J83" s="294">
        <f t="shared" si="3"/>
        <v>0</v>
      </c>
      <c r="K83" s="301">
        <f t="shared" si="4"/>
        <v>0</v>
      </c>
      <c r="L83" s="104"/>
    </row>
    <row r="84" spans="1:12" s="14" customFormat="1" ht="18" customHeight="1" thickBot="1">
      <c r="A84" s="103" t="s">
        <v>102</v>
      </c>
      <c r="B84" s="83">
        <f t="shared" si="0"/>
        <v>51</v>
      </c>
      <c r="C84" s="101" t="s">
        <v>251</v>
      </c>
      <c r="D84" s="207">
        <v>177.5</v>
      </c>
      <c r="E84" s="207">
        <v>177.5</v>
      </c>
      <c r="F84" s="243">
        <f t="shared" si="6"/>
        <v>0</v>
      </c>
      <c r="G84" s="219">
        <f t="shared" si="2"/>
        <v>0</v>
      </c>
      <c r="H84" s="160">
        <v>919</v>
      </c>
      <c r="I84" s="244">
        <v>919</v>
      </c>
      <c r="J84" s="294">
        <f t="shared" si="3"/>
        <v>0</v>
      </c>
      <c r="K84" s="301">
        <f t="shared" si="4"/>
        <v>0</v>
      </c>
      <c r="L84" s="90"/>
    </row>
    <row r="85" spans="1:12" s="14" customFormat="1" ht="18" customHeight="1">
      <c r="A85" s="103" t="s">
        <v>103</v>
      </c>
      <c r="B85" s="83">
        <f t="shared" si="0"/>
        <v>52</v>
      </c>
      <c r="C85" s="101" t="s">
        <v>252</v>
      </c>
      <c r="D85" s="207">
        <v>1.3</v>
      </c>
      <c r="E85" s="207">
        <v>1.3</v>
      </c>
      <c r="F85" s="243">
        <f t="shared" si="6"/>
        <v>0</v>
      </c>
      <c r="G85" s="219">
        <f t="shared" si="2"/>
        <v>0</v>
      </c>
      <c r="H85" s="160">
        <v>2.8</v>
      </c>
      <c r="I85" s="244">
        <v>2.8</v>
      </c>
      <c r="J85" s="294">
        <f t="shared" si="3"/>
        <v>0</v>
      </c>
      <c r="K85" s="301">
        <f t="shared" si="4"/>
        <v>0</v>
      </c>
      <c r="L85" s="82"/>
    </row>
    <row r="86" spans="1:12" s="14" customFormat="1" ht="32.25" customHeight="1">
      <c r="A86" s="103" t="s">
        <v>104</v>
      </c>
      <c r="B86" s="83">
        <f t="shared" si="0"/>
        <v>53</v>
      </c>
      <c r="C86" s="101" t="s">
        <v>253</v>
      </c>
      <c r="D86" s="207">
        <v>60</v>
      </c>
      <c r="E86" s="207">
        <v>60</v>
      </c>
      <c r="F86" s="243">
        <f t="shared" si="6"/>
        <v>0</v>
      </c>
      <c r="G86" s="219">
        <f t="shared" si="2"/>
        <v>0</v>
      </c>
      <c r="H86" s="160">
        <v>77.599999999999994</v>
      </c>
      <c r="I86" s="244">
        <v>77.599999999999994</v>
      </c>
      <c r="J86" s="294">
        <f t="shared" si="3"/>
        <v>0</v>
      </c>
      <c r="K86" s="301">
        <f t="shared" si="4"/>
        <v>0</v>
      </c>
      <c r="L86" s="84"/>
    </row>
    <row r="87" spans="1:12" s="14" customFormat="1" ht="18" customHeight="1">
      <c r="A87" s="103" t="s">
        <v>105</v>
      </c>
      <c r="B87" s="83">
        <f t="shared" si="0"/>
        <v>54</v>
      </c>
      <c r="C87" s="101" t="s">
        <v>254</v>
      </c>
      <c r="D87" s="207">
        <v>28</v>
      </c>
      <c r="E87" s="207">
        <v>28</v>
      </c>
      <c r="F87" s="243">
        <f t="shared" si="6"/>
        <v>0</v>
      </c>
      <c r="G87" s="219">
        <f t="shared" si="2"/>
        <v>0</v>
      </c>
      <c r="H87" s="160">
        <v>43</v>
      </c>
      <c r="I87" s="244">
        <v>43</v>
      </c>
      <c r="J87" s="294">
        <f t="shared" si="3"/>
        <v>0</v>
      </c>
      <c r="K87" s="301">
        <f t="shared" si="4"/>
        <v>0</v>
      </c>
      <c r="L87" s="84"/>
    </row>
    <row r="88" spans="1:12" s="14" customFormat="1" ht="18" customHeight="1">
      <c r="A88" s="103" t="s">
        <v>106</v>
      </c>
      <c r="B88" s="83">
        <f t="shared" si="0"/>
        <v>55</v>
      </c>
      <c r="C88" s="101" t="s">
        <v>255</v>
      </c>
      <c r="D88" s="207">
        <v>15</v>
      </c>
      <c r="E88" s="207">
        <v>15</v>
      </c>
      <c r="F88" s="243">
        <f t="shared" si="6"/>
        <v>0</v>
      </c>
      <c r="G88" s="219">
        <f t="shared" si="2"/>
        <v>0</v>
      </c>
      <c r="H88" s="160">
        <v>28.5</v>
      </c>
      <c r="I88" s="244">
        <v>28.5</v>
      </c>
      <c r="J88" s="294">
        <f t="shared" si="3"/>
        <v>0</v>
      </c>
      <c r="K88" s="301">
        <f t="shared" si="4"/>
        <v>0</v>
      </c>
      <c r="L88" s="84"/>
    </row>
    <row r="89" spans="1:12" s="14" customFormat="1" ht="18" customHeight="1">
      <c r="A89" s="103" t="s">
        <v>107</v>
      </c>
      <c r="B89" s="83">
        <f t="shared" si="0"/>
        <v>56</v>
      </c>
      <c r="C89" s="101" t="s">
        <v>256</v>
      </c>
      <c r="D89" s="207">
        <v>28.3</v>
      </c>
      <c r="E89" s="207">
        <v>28.3</v>
      </c>
      <c r="F89" s="243">
        <f t="shared" si="6"/>
        <v>0</v>
      </c>
      <c r="G89" s="219">
        <f t="shared" si="2"/>
        <v>0</v>
      </c>
      <c r="H89" s="160">
        <v>72</v>
      </c>
      <c r="I89" s="244">
        <v>72</v>
      </c>
      <c r="J89" s="294">
        <f t="shared" si="3"/>
        <v>0</v>
      </c>
      <c r="K89" s="301">
        <f t="shared" si="4"/>
        <v>0</v>
      </c>
      <c r="L89" s="84"/>
    </row>
    <row r="90" spans="1:12" s="14" customFormat="1" ht="18" customHeight="1">
      <c r="A90" s="103" t="s">
        <v>98</v>
      </c>
      <c r="B90" s="83">
        <f t="shared" si="0"/>
        <v>57</v>
      </c>
      <c r="C90" s="101" t="s">
        <v>257</v>
      </c>
      <c r="D90" s="198">
        <v>1397</v>
      </c>
      <c r="E90" s="198">
        <v>1397</v>
      </c>
      <c r="F90" s="243">
        <f t="shared" si="6"/>
        <v>0</v>
      </c>
      <c r="G90" s="219">
        <f t="shared" si="2"/>
        <v>0</v>
      </c>
      <c r="H90" s="160">
        <v>2671.3</v>
      </c>
      <c r="I90" s="244">
        <v>2671.3</v>
      </c>
      <c r="J90" s="294">
        <f t="shared" si="3"/>
        <v>0</v>
      </c>
      <c r="K90" s="301">
        <f t="shared" si="4"/>
        <v>0</v>
      </c>
      <c r="L90" s="84"/>
    </row>
    <row r="91" spans="1:12" s="14" customFormat="1" ht="18" customHeight="1">
      <c r="A91" s="87" t="s">
        <v>59</v>
      </c>
      <c r="B91" s="83">
        <f t="shared" si="0"/>
        <v>58</v>
      </c>
      <c r="C91" s="81" t="s">
        <v>226</v>
      </c>
      <c r="D91" s="198">
        <v>0</v>
      </c>
      <c r="E91" s="198">
        <v>0</v>
      </c>
      <c r="F91" s="243">
        <f t="shared" si="6"/>
        <v>0</v>
      </c>
      <c r="G91" s="219">
        <v>0</v>
      </c>
      <c r="H91" s="160">
        <v>0</v>
      </c>
      <c r="I91" s="244">
        <v>0</v>
      </c>
      <c r="J91" s="294">
        <f t="shared" si="3"/>
        <v>0</v>
      </c>
      <c r="K91" s="301">
        <v>0</v>
      </c>
      <c r="L91" s="84"/>
    </row>
    <row r="92" spans="1:12" s="14" customFormat="1" ht="18" customHeight="1">
      <c r="A92" s="87" t="s">
        <v>119</v>
      </c>
      <c r="B92" s="83">
        <f t="shared" si="0"/>
        <v>59</v>
      </c>
      <c r="C92" s="81" t="s">
        <v>227</v>
      </c>
      <c r="D92" s="198">
        <v>59.1</v>
      </c>
      <c r="E92" s="198">
        <v>59.1</v>
      </c>
      <c r="F92" s="243">
        <f t="shared" si="6"/>
        <v>0</v>
      </c>
      <c r="G92" s="219">
        <f t="shared" si="2"/>
        <v>0</v>
      </c>
      <c r="H92" s="160">
        <v>110.4</v>
      </c>
      <c r="I92" s="244">
        <v>110.4</v>
      </c>
      <c r="J92" s="294">
        <f t="shared" si="3"/>
        <v>0</v>
      </c>
      <c r="K92" s="301">
        <f t="shared" si="4"/>
        <v>0</v>
      </c>
      <c r="L92" s="84"/>
    </row>
    <row r="93" spans="1:12" s="14" customFormat="1" ht="18" customHeight="1">
      <c r="A93" s="87" t="s">
        <v>120</v>
      </c>
      <c r="B93" s="83">
        <f t="shared" si="0"/>
        <v>60</v>
      </c>
      <c r="C93" s="81" t="s">
        <v>228</v>
      </c>
      <c r="D93" s="198">
        <v>0</v>
      </c>
      <c r="E93" s="198">
        <v>0</v>
      </c>
      <c r="F93" s="243">
        <f t="shared" si="6"/>
        <v>0</v>
      </c>
      <c r="G93" s="219">
        <v>0</v>
      </c>
      <c r="H93" s="160">
        <v>0</v>
      </c>
      <c r="I93" s="244">
        <v>0</v>
      </c>
      <c r="J93" s="294">
        <f t="shared" si="3"/>
        <v>0</v>
      </c>
      <c r="K93" s="301">
        <v>0</v>
      </c>
      <c r="L93" s="84"/>
    </row>
    <row r="94" spans="1:12" s="14" customFormat="1" ht="18" customHeight="1">
      <c r="A94" s="87" t="s">
        <v>147</v>
      </c>
      <c r="B94" s="83">
        <f t="shared" si="0"/>
        <v>61</v>
      </c>
      <c r="C94" s="81" t="s">
        <v>229</v>
      </c>
      <c r="D94" s="198">
        <v>0</v>
      </c>
      <c r="E94" s="198">
        <v>0</v>
      </c>
      <c r="F94" s="243">
        <f t="shared" si="6"/>
        <v>0</v>
      </c>
      <c r="G94" s="219">
        <v>0</v>
      </c>
      <c r="H94" s="160">
        <v>0</v>
      </c>
      <c r="I94" s="244">
        <v>0</v>
      </c>
      <c r="J94" s="294">
        <f t="shared" si="3"/>
        <v>0</v>
      </c>
      <c r="K94" s="301">
        <v>0</v>
      </c>
      <c r="L94" s="84"/>
    </row>
    <row r="95" spans="1:12" s="14" customFormat="1" ht="18" customHeight="1" thickBot="1">
      <c r="A95" s="87" t="s">
        <v>148</v>
      </c>
      <c r="B95" s="83">
        <f t="shared" si="0"/>
        <v>62</v>
      </c>
      <c r="C95" s="106" t="s">
        <v>258</v>
      </c>
      <c r="D95" s="221">
        <v>296.3</v>
      </c>
      <c r="E95" s="221">
        <v>296.3</v>
      </c>
      <c r="F95" s="310">
        <f t="shared" si="6"/>
        <v>0</v>
      </c>
      <c r="G95" s="227">
        <f t="shared" si="2"/>
        <v>0</v>
      </c>
      <c r="H95" s="323">
        <v>320.3</v>
      </c>
      <c r="I95" s="324">
        <v>320.3</v>
      </c>
      <c r="J95" s="295">
        <f t="shared" si="3"/>
        <v>0</v>
      </c>
      <c r="K95" s="311">
        <f t="shared" si="4"/>
        <v>0</v>
      </c>
      <c r="L95" s="84"/>
    </row>
    <row r="96" spans="1:12" s="14" customFormat="1" ht="18" customHeight="1" thickBot="1">
      <c r="A96" s="127" t="s">
        <v>117</v>
      </c>
      <c r="B96" s="125">
        <f>B95+1</f>
        <v>63</v>
      </c>
      <c r="C96" s="321">
        <v>1130</v>
      </c>
      <c r="D96" s="153">
        <f>SUM(D97:D106)</f>
        <v>4175.5</v>
      </c>
      <c r="E96" s="161">
        <f>SUM(E97:E106)</f>
        <v>4175.5</v>
      </c>
      <c r="F96" s="158">
        <f t="shared" si="6"/>
        <v>0</v>
      </c>
      <c r="G96" s="282">
        <f t="shared" si="2"/>
        <v>0</v>
      </c>
      <c r="H96" s="161">
        <f>SUM(H97:H106)</f>
        <v>5928.6</v>
      </c>
      <c r="I96" s="158">
        <f>SUM(I97:I106)</f>
        <v>5928.6</v>
      </c>
      <c r="J96" s="327">
        <f t="shared" si="3"/>
        <v>0</v>
      </c>
      <c r="K96" s="322">
        <f t="shared" si="4"/>
        <v>0</v>
      </c>
      <c r="L96" s="84"/>
    </row>
    <row r="97" spans="1:12" s="14" customFormat="1" ht="18" customHeight="1">
      <c r="A97" s="79" t="s">
        <v>55</v>
      </c>
      <c r="B97" s="80">
        <f t="shared" si="0"/>
        <v>64</v>
      </c>
      <c r="C97" s="81" t="s">
        <v>259</v>
      </c>
      <c r="D97" s="197">
        <v>31</v>
      </c>
      <c r="E97" s="197">
        <v>31</v>
      </c>
      <c r="F97" s="281">
        <f t="shared" si="6"/>
        <v>0</v>
      </c>
      <c r="G97" s="224">
        <f t="shared" si="2"/>
        <v>0</v>
      </c>
      <c r="H97" s="325">
        <v>41.9</v>
      </c>
      <c r="I97" s="326">
        <v>41.9</v>
      </c>
      <c r="J97" s="296">
        <f t="shared" si="3"/>
        <v>0</v>
      </c>
      <c r="K97" s="304">
        <f t="shared" si="4"/>
        <v>0</v>
      </c>
      <c r="L97" s="84"/>
    </row>
    <row r="98" spans="1:12" s="14" customFormat="1" ht="18" customHeight="1">
      <c r="A98" s="87" t="s">
        <v>56</v>
      </c>
      <c r="B98" s="83">
        <f t="shared" si="0"/>
        <v>65</v>
      </c>
      <c r="C98" s="81" t="s">
        <v>260</v>
      </c>
      <c r="D98" s="198">
        <v>6.6</v>
      </c>
      <c r="E98" s="198">
        <v>6.6</v>
      </c>
      <c r="F98" s="243">
        <f t="shared" si="6"/>
        <v>0</v>
      </c>
      <c r="G98" s="219">
        <f t="shared" si="2"/>
        <v>0</v>
      </c>
      <c r="H98" s="261">
        <v>9</v>
      </c>
      <c r="I98" s="247">
        <v>9</v>
      </c>
      <c r="J98" s="294">
        <f t="shared" si="3"/>
        <v>0</v>
      </c>
      <c r="K98" s="301">
        <f t="shared" si="4"/>
        <v>0</v>
      </c>
      <c r="L98" s="84"/>
    </row>
    <row r="99" spans="1:12" s="14" customFormat="1" ht="18" customHeight="1">
      <c r="A99" s="87" t="s">
        <v>145</v>
      </c>
      <c r="B99" s="83">
        <f t="shared" si="0"/>
        <v>66</v>
      </c>
      <c r="C99" s="81" t="s">
        <v>261</v>
      </c>
      <c r="D99" s="198">
        <v>302.10000000000002</v>
      </c>
      <c r="E99" s="198">
        <v>302.10000000000002</v>
      </c>
      <c r="F99" s="243">
        <f t="shared" si="6"/>
        <v>0</v>
      </c>
      <c r="G99" s="219">
        <f t="shared" si="2"/>
        <v>0</v>
      </c>
      <c r="H99" s="261">
        <v>422.9</v>
      </c>
      <c r="I99" s="247">
        <v>422.9</v>
      </c>
      <c r="J99" s="294">
        <f t="shared" si="3"/>
        <v>0</v>
      </c>
      <c r="K99" s="301">
        <f t="shared" si="4"/>
        <v>0</v>
      </c>
      <c r="L99" s="84"/>
    </row>
    <row r="100" spans="1:12" s="14" customFormat="1" ht="18" customHeight="1">
      <c r="A100" s="87" t="s">
        <v>57</v>
      </c>
      <c r="B100" s="83">
        <f t="shared" ref="B100:B106" si="7">B99+1</f>
        <v>67</v>
      </c>
      <c r="C100" s="81" t="s">
        <v>262</v>
      </c>
      <c r="D100" s="198">
        <v>1271.2</v>
      </c>
      <c r="E100" s="198">
        <v>1271.2</v>
      </c>
      <c r="F100" s="243">
        <f t="shared" si="6"/>
        <v>0</v>
      </c>
      <c r="G100" s="219">
        <f t="shared" ref="G100:G151" si="8">E100/D100*100-100</f>
        <v>0</v>
      </c>
      <c r="H100" s="261">
        <v>1954.3</v>
      </c>
      <c r="I100" s="247">
        <v>1954.3</v>
      </c>
      <c r="J100" s="294">
        <f t="shared" ref="J100:J151" si="9">I100-H100</f>
        <v>0</v>
      </c>
      <c r="K100" s="301">
        <f t="shared" ref="K100:K151" si="10">I100/H100*100-100</f>
        <v>0</v>
      </c>
      <c r="L100" s="84"/>
    </row>
    <row r="101" spans="1:12" s="14" customFormat="1" ht="20.25">
      <c r="A101" s="87" t="s">
        <v>58</v>
      </c>
      <c r="B101" s="83">
        <f t="shared" si="7"/>
        <v>68</v>
      </c>
      <c r="C101" s="81" t="s">
        <v>263</v>
      </c>
      <c r="D101" s="198">
        <v>0</v>
      </c>
      <c r="E101" s="198">
        <v>0</v>
      </c>
      <c r="F101" s="243">
        <f t="shared" si="6"/>
        <v>0</v>
      </c>
      <c r="G101" s="219">
        <v>0</v>
      </c>
      <c r="H101" s="261">
        <v>33.299999999999997</v>
      </c>
      <c r="I101" s="247">
        <v>33.299999999999997</v>
      </c>
      <c r="J101" s="294">
        <f t="shared" si="9"/>
        <v>0</v>
      </c>
      <c r="K101" s="301">
        <f t="shared" si="10"/>
        <v>0</v>
      </c>
      <c r="L101" s="84"/>
    </row>
    <row r="102" spans="1:12" s="14" customFormat="1" ht="20.25" customHeight="1">
      <c r="A102" s="87" t="s">
        <v>146</v>
      </c>
      <c r="B102" s="83">
        <f t="shared" si="7"/>
        <v>69</v>
      </c>
      <c r="C102" s="81" t="s">
        <v>264</v>
      </c>
      <c r="D102" s="198">
        <v>729.3</v>
      </c>
      <c r="E102" s="198">
        <v>729.3</v>
      </c>
      <c r="F102" s="243">
        <f t="shared" si="6"/>
        <v>0</v>
      </c>
      <c r="G102" s="219">
        <f t="shared" si="8"/>
        <v>0</v>
      </c>
      <c r="H102" s="261">
        <v>961.2</v>
      </c>
      <c r="I102" s="247">
        <v>961.2</v>
      </c>
      <c r="J102" s="294">
        <f t="shared" si="9"/>
        <v>0</v>
      </c>
      <c r="K102" s="301">
        <f t="shared" si="10"/>
        <v>0</v>
      </c>
      <c r="L102" s="84"/>
    </row>
    <row r="103" spans="1:12" s="14" customFormat="1" ht="18" customHeight="1">
      <c r="A103" s="87" t="s">
        <v>59</v>
      </c>
      <c r="B103" s="83">
        <f t="shared" si="7"/>
        <v>70</v>
      </c>
      <c r="C103" s="81" t="s">
        <v>265</v>
      </c>
      <c r="D103" s="198">
        <v>0</v>
      </c>
      <c r="E103" s="198">
        <v>0</v>
      </c>
      <c r="F103" s="243">
        <f t="shared" si="6"/>
        <v>0</v>
      </c>
      <c r="G103" s="219">
        <v>0</v>
      </c>
      <c r="H103" s="261"/>
      <c r="I103" s="247"/>
      <c r="J103" s="294"/>
      <c r="K103" s="301"/>
      <c r="L103" s="84"/>
    </row>
    <row r="104" spans="1:12" s="14" customFormat="1" ht="18" customHeight="1">
      <c r="A104" s="87" t="s">
        <v>119</v>
      </c>
      <c r="B104" s="83">
        <f t="shared" si="7"/>
        <v>71</v>
      </c>
      <c r="C104" s="81" t="s">
        <v>266</v>
      </c>
      <c r="D104" s="198">
        <v>0</v>
      </c>
      <c r="E104" s="198">
        <v>0</v>
      </c>
      <c r="F104" s="243">
        <f t="shared" si="6"/>
        <v>0</v>
      </c>
      <c r="G104" s="219">
        <v>0</v>
      </c>
      <c r="H104" s="261"/>
      <c r="I104" s="247"/>
      <c r="J104" s="294"/>
      <c r="K104" s="301"/>
      <c r="L104" s="84"/>
    </row>
    <row r="105" spans="1:12" s="14" customFormat="1" ht="18" customHeight="1">
      <c r="A105" s="87" t="s">
        <v>120</v>
      </c>
      <c r="B105" s="83">
        <f t="shared" si="7"/>
        <v>72</v>
      </c>
      <c r="C105" s="81" t="s">
        <v>267</v>
      </c>
      <c r="D105" s="198">
        <v>0</v>
      </c>
      <c r="E105" s="198">
        <v>0</v>
      </c>
      <c r="F105" s="243">
        <f t="shared" si="6"/>
        <v>0</v>
      </c>
      <c r="G105" s="219">
        <v>0</v>
      </c>
      <c r="H105" s="261"/>
      <c r="I105" s="247"/>
      <c r="J105" s="294"/>
      <c r="K105" s="301"/>
      <c r="L105" s="84"/>
    </row>
    <row r="106" spans="1:12" s="14" customFormat="1" ht="21" customHeight="1" thickBot="1">
      <c r="A106" s="87" t="s">
        <v>147</v>
      </c>
      <c r="B106" s="97">
        <f t="shared" si="7"/>
        <v>73</v>
      </c>
      <c r="C106" s="81" t="s">
        <v>268</v>
      </c>
      <c r="D106" s="221">
        <v>1835.3</v>
      </c>
      <c r="E106" s="221">
        <v>1835.3</v>
      </c>
      <c r="F106" s="310">
        <f t="shared" si="6"/>
        <v>0</v>
      </c>
      <c r="G106" s="227">
        <f t="shared" si="8"/>
        <v>0</v>
      </c>
      <c r="H106" s="279">
        <v>2506</v>
      </c>
      <c r="I106" s="280">
        <v>2506</v>
      </c>
      <c r="J106" s="295">
        <f t="shared" si="9"/>
        <v>0</v>
      </c>
      <c r="K106" s="311">
        <f t="shared" si="10"/>
        <v>0</v>
      </c>
      <c r="L106" s="84"/>
    </row>
    <row r="107" spans="1:12" s="14" customFormat="1" ht="17.25" customHeight="1" thickBot="1">
      <c r="A107" s="127" t="s">
        <v>157</v>
      </c>
      <c r="B107" s="125">
        <f>B106+1</f>
        <v>74</v>
      </c>
      <c r="C107" s="128">
        <v>1140</v>
      </c>
      <c r="D107" s="163">
        <f>D108+D119+D125</f>
        <v>3193.8</v>
      </c>
      <c r="E107" s="140">
        <f>E108+E119+E125</f>
        <v>4902.8</v>
      </c>
      <c r="F107" s="158">
        <f t="shared" si="6"/>
        <v>1709</v>
      </c>
      <c r="G107" s="282">
        <f t="shared" si="8"/>
        <v>53.509925480618705</v>
      </c>
      <c r="H107" s="161">
        <f>H108+H119+H125</f>
        <v>9178.7999999999993</v>
      </c>
      <c r="I107" s="158">
        <f>I108+I119+I125</f>
        <v>6092.5999999999995</v>
      </c>
      <c r="J107" s="327">
        <f t="shared" si="9"/>
        <v>-3086.2</v>
      </c>
      <c r="K107" s="322">
        <f t="shared" si="10"/>
        <v>-33.623131564038871</v>
      </c>
      <c r="L107" s="84"/>
    </row>
    <row r="108" spans="1:12" s="14" customFormat="1" ht="18" customHeight="1" thickBot="1">
      <c r="A108" s="127" t="s">
        <v>158</v>
      </c>
      <c r="B108" s="125">
        <f>B107+1</f>
        <v>75</v>
      </c>
      <c r="C108" s="128">
        <v>1150</v>
      </c>
      <c r="D108" s="328">
        <f t="shared" ref="D108:E108" si="11">SUM(D109:D118)</f>
        <v>1307.5999999999999</v>
      </c>
      <c r="E108" s="163">
        <f t="shared" si="11"/>
        <v>1633</v>
      </c>
      <c r="F108" s="158">
        <f t="shared" si="6"/>
        <v>325.40000000000009</v>
      </c>
      <c r="G108" s="282">
        <f t="shared" si="8"/>
        <v>24.885286020189668</v>
      </c>
      <c r="H108" s="161">
        <f>SUM(H109:H118)</f>
        <v>2295.1999999999998</v>
      </c>
      <c r="I108" s="158">
        <f>SUM(I109:I118)</f>
        <v>2094.7999999999997</v>
      </c>
      <c r="J108" s="327">
        <f t="shared" si="9"/>
        <v>-200.40000000000009</v>
      </c>
      <c r="K108" s="322">
        <f t="shared" si="10"/>
        <v>-8.7312652492157525</v>
      </c>
      <c r="L108" s="84"/>
    </row>
    <row r="109" spans="1:12" s="14" customFormat="1" ht="18" customHeight="1">
      <c r="A109" s="79" t="s">
        <v>55</v>
      </c>
      <c r="B109" s="80">
        <f>B108+1</f>
        <v>76</v>
      </c>
      <c r="C109" s="81" t="s">
        <v>113</v>
      </c>
      <c r="D109" s="197">
        <v>560.29999999999995</v>
      </c>
      <c r="E109" s="197">
        <v>518</v>
      </c>
      <c r="F109" s="281">
        <f t="shared" si="6"/>
        <v>-42.299999999999955</v>
      </c>
      <c r="G109" s="224">
        <f t="shared" si="8"/>
        <v>-7.5495270390862004</v>
      </c>
      <c r="H109" s="325">
        <v>749.1</v>
      </c>
      <c r="I109" s="326">
        <v>706.3</v>
      </c>
      <c r="J109" s="296">
        <f t="shared" si="9"/>
        <v>-42.800000000000068</v>
      </c>
      <c r="K109" s="304">
        <f t="shared" si="10"/>
        <v>-5.7135228941396434</v>
      </c>
      <c r="L109" s="84"/>
    </row>
    <row r="110" spans="1:12" s="14" customFormat="1" ht="18" customHeight="1">
      <c r="A110" s="87" t="s">
        <v>56</v>
      </c>
      <c r="B110" s="83">
        <f t="shared" ref="B110:B173" si="12">B109+1</f>
        <v>77</v>
      </c>
      <c r="C110" s="81" t="s">
        <v>161</v>
      </c>
      <c r="D110" s="198">
        <v>112.7</v>
      </c>
      <c r="E110" s="198">
        <v>28.6</v>
      </c>
      <c r="F110" s="243">
        <f t="shared" si="6"/>
        <v>-84.1</v>
      </c>
      <c r="G110" s="219">
        <f t="shared" si="8"/>
        <v>-74.622892635314997</v>
      </c>
      <c r="H110" s="261">
        <v>146.1</v>
      </c>
      <c r="I110" s="247">
        <v>61.9</v>
      </c>
      <c r="J110" s="294">
        <f t="shared" si="9"/>
        <v>-84.199999999999989</v>
      </c>
      <c r="K110" s="301">
        <f t="shared" si="10"/>
        <v>-57.63175906913073</v>
      </c>
      <c r="L110" s="84"/>
    </row>
    <row r="111" spans="1:12" s="14" customFormat="1" ht="18" customHeight="1">
      <c r="A111" s="87" t="s">
        <v>145</v>
      </c>
      <c r="B111" s="83">
        <f t="shared" si="12"/>
        <v>78</v>
      </c>
      <c r="C111" s="81" t="s">
        <v>162</v>
      </c>
      <c r="D111" s="201">
        <v>0</v>
      </c>
      <c r="E111" s="201">
        <v>0</v>
      </c>
      <c r="F111" s="243">
        <f>E111-D111</f>
        <v>0</v>
      </c>
      <c r="G111" s="219">
        <v>0</v>
      </c>
      <c r="H111" s="261">
        <v>0</v>
      </c>
      <c r="I111" s="247">
        <v>0</v>
      </c>
      <c r="J111" s="294">
        <f t="shared" si="9"/>
        <v>0</v>
      </c>
      <c r="K111" s="301">
        <v>0</v>
      </c>
      <c r="L111" s="84"/>
    </row>
    <row r="112" spans="1:12" s="14" customFormat="1" ht="18" customHeight="1">
      <c r="A112" s="87" t="s">
        <v>57</v>
      </c>
      <c r="B112" s="83">
        <f t="shared" si="12"/>
        <v>79</v>
      </c>
      <c r="C112" s="81" t="s">
        <v>231</v>
      </c>
      <c r="D112" s="198">
        <v>610</v>
      </c>
      <c r="E112" s="198">
        <v>1064.4000000000001</v>
      </c>
      <c r="F112" s="243">
        <f t="shared" si="6"/>
        <v>454.40000000000009</v>
      </c>
      <c r="G112" s="219">
        <f t="shared" si="8"/>
        <v>74.491803278688536</v>
      </c>
      <c r="H112" s="261">
        <v>1350</v>
      </c>
      <c r="I112" s="247">
        <v>1304.5999999999999</v>
      </c>
      <c r="J112" s="294">
        <f t="shared" si="9"/>
        <v>-45.400000000000091</v>
      </c>
      <c r="K112" s="301">
        <f t="shared" si="10"/>
        <v>-3.3629629629629676</v>
      </c>
      <c r="L112" s="84"/>
    </row>
    <row r="113" spans="1:12" s="14" customFormat="1" ht="18" customHeight="1">
      <c r="A113" s="87" t="s">
        <v>58</v>
      </c>
      <c r="B113" s="83">
        <f t="shared" si="12"/>
        <v>80</v>
      </c>
      <c r="C113" s="81" t="s">
        <v>232</v>
      </c>
      <c r="D113" s="198">
        <v>0</v>
      </c>
      <c r="E113" s="198">
        <v>0</v>
      </c>
      <c r="F113" s="243">
        <f t="shared" si="6"/>
        <v>0</v>
      </c>
      <c r="G113" s="219">
        <v>0</v>
      </c>
      <c r="H113" s="261">
        <v>0</v>
      </c>
      <c r="I113" s="247">
        <v>0</v>
      </c>
      <c r="J113" s="294">
        <f t="shared" si="9"/>
        <v>0</v>
      </c>
      <c r="K113" s="301">
        <v>0</v>
      </c>
      <c r="L113" s="84"/>
    </row>
    <row r="114" spans="1:12" s="14" customFormat="1" ht="18" customHeight="1">
      <c r="A114" s="87" t="s">
        <v>146</v>
      </c>
      <c r="B114" s="83">
        <f t="shared" si="12"/>
        <v>81</v>
      </c>
      <c r="C114" s="81" t="s">
        <v>269</v>
      </c>
      <c r="D114" s="198">
        <v>24.6</v>
      </c>
      <c r="E114" s="198">
        <v>22</v>
      </c>
      <c r="F114" s="243">
        <f>E114-D114</f>
        <v>-2.6000000000000014</v>
      </c>
      <c r="G114" s="219">
        <f t="shared" si="8"/>
        <v>-10.569105691056919</v>
      </c>
      <c r="H114" s="261">
        <v>50</v>
      </c>
      <c r="I114" s="247">
        <v>22</v>
      </c>
      <c r="J114" s="294">
        <f t="shared" si="9"/>
        <v>-28</v>
      </c>
      <c r="K114" s="301">
        <f t="shared" si="10"/>
        <v>-56</v>
      </c>
      <c r="L114" s="84"/>
    </row>
    <row r="115" spans="1:12" s="14" customFormat="1" ht="18" customHeight="1">
      <c r="A115" s="87" t="s">
        <v>59</v>
      </c>
      <c r="B115" s="83">
        <f t="shared" si="12"/>
        <v>82</v>
      </c>
      <c r="C115" s="81" t="s">
        <v>270</v>
      </c>
      <c r="D115" s="198"/>
      <c r="E115" s="198"/>
      <c r="F115" s="243"/>
      <c r="G115" s="219"/>
      <c r="H115" s="261"/>
      <c r="I115" s="165"/>
      <c r="J115" s="294"/>
      <c r="K115" s="301"/>
      <c r="L115" s="84"/>
    </row>
    <row r="116" spans="1:12" s="14" customFormat="1" ht="18" customHeight="1">
      <c r="A116" s="87" t="s">
        <v>119</v>
      </c>
      <c r="B116" s="83">
        <f t="shared" si="12"/>
        <v>83</v>
      </c>
      <c r="C116" s="81" t="s">
        <v>271</v>
      </c>
      <c r="D116" s="198"/>
      <c r="E116" s="198"/>
      <c r="F116" s="243"/>
      <c r="G116" s="219"/>
      <c r="H116" s="261"/>
      <c r="I116" s="166"/>
      <c r="J116" s="294"/>
      <c r="K116" s="301"/>
      <c r="L116" s="84"/>
    </row>
    <row r="117" spans="1:12" s="14" customFormat="1" ht="18" customHeight="1">
      <c r="A117" s="87" t="s">
        <v>120</v>
      </c>
      <c r="B117" s="83">
        <f t="shared" si="12"/>
        <v>84</v>
      </c>
      <c r="C117" s="81" t="s">
        <v>272</v>
      </c>
      <c r="D117" s="198"/>
      <c r="E117" s="198"/>
      <c r="F117" s="243"/>
      <c r="G117" s="219"/>
      <c r="H117" s="261"/>
      <c r="I117" s="166"/>
      <c r="J117" s="294"/>
      <c r="K117" s="301"/>
      <c r="L117" s="84"/>
    </row>
    <row r="118" spans="1:12" s="14" customFormat="1" ht="18" customHeight="1" thickBot="1">
      <c r="A118" s="105" t="s">
        <v>147</v>
      </c>
      <c r="B118" s="96">
        <f t="shared" si="12"/>
        <v>85</v>
      </c>
      <c r="C118" s="106" t="s">
        <v>273</v>
      </c>
      <c r="D118" s="206"/>
      <c r="E118" s="206"/>
      <c r="F118" s="310"/>
      <c r="G118" s="227"/>
      <c r="H118" s="279"/>
      <c r="I118" s="167"/>
      <c r="J118" s="295"/>
      <c r="K118" s="311"/>
      <c r="L118" s="84"/>
    </row>
    <row r="119" spans="1:12" s="14" customFormat="1" ht="18" customHeight="1" thickBot="1">
      <c r="A119" s="127" t="s">
        <v>230</v>
      </c>
      <c r="B119" s="125">
        <f t="shared" si="12"/>
        <v>86</v>
      </c>
      <c r="C119" s="128">
        <v>1160</v>
      </c>
      <c r="D119" s="216">
        <f>D120+D121+D122+D124</f>
        <v>1666.2</v>
      </c>
      <c r="E119" s="140">
        <f>E120+E121+E122+E123+E124</f>
        <v>2748.8</v>
      </c>
      <c r="F119" s="158">
        <f t="shared" ref="F119:F134" si="13">E119-D119</f>
        <v>1082.6000000000001</v>
      </c>
      <c r="G119" s="282">
        <f t="shared" si="8"/>
        <v>64.974192773976711</v>
      </c>
      <c r="H119" s="161">
        <f>H120+H121+H122+H123+H124</f>
        <v>4658.6000000000004</v>
      </c>
      <c r="I119" s="158">
        <f>I120+I121+I122+I123+I124</f>
        <v>3476.7999999999997</v>
      </c>
      <c r="J119" s="327">
        <f t="shared" si="9"/>
        <v>-1181.8000000000006</v>
      </c>
      <c r="K119" s="126">
        <f t="shared" si="10"/>
        <v>-25.368136349976396</v>
      </c>
      <c r="L119" s="84"/>
    </row>
    <row r="120" spans="1:12" s="14" customFormat="1" ht="21.75" customHeight="1">
      <c r="A120" s="100" t="s">
        <v>109</v>
      </c>
      <c r="B120" s="107">
        <f t="shared" si="12"/>
        <v>87</v>
      </c>
      <c r="C120" s="101" t="s">
        <v>233</v>
      </c>
      <c r="D120" s="208">
        <v>1040</v>
      </c>
      <c r="E120" s="208">
        <v>2176.1</v>
      </c>
      <c r="F120" s="281">
        <f t="shared" si="13"/>
        <v>1136.0999999999999</v>
      </c>
      <c r="G120" s="224">
        <f t="shared" si="8"/>
        <v>109.24038461538461</v>
      </c>
      <c r="H120" s="325">
        <v>3293</v>
      </c>
      <c r="I120" s="326">
        <v>2176.1</v>
      </c>
      <c r="J120" s="296">
        <f t="shared" si="9"/>
        <v>-1116.9000000000001</v>
      </c>
      <c r="K120" s="304">
        <f t="shared" si="10"/>
        <v>-33.917400546614033</v>
      </c>
      <c r="L120" s="84"/>
    </row>
    <row r="121" spans="1:12" s="14" customFormat="1" ht="21.75" customHeight="1">
      <c r="A121" s="94" t="s">
        <v>110</v>
      </c>
      <c r="B121" s="83">
        <f t="shared" si="12"/>
        <v>88</v>
      </c>
      <c r="C121" s="101" t="s">
        <v>234</v>
      </c>
      <c r="D121" s="209">
        <v>70</v>
      </c>
      <c r="E121" s="209">
        <v>61.6</v>
      </c>
      <c r="F121" s="243">
        <f t="shared" si="13"/>
        <v>-8.3999999999999986</v>
      </c>
      <c r="G121" s="219">
        <f t="shared" si="8"/>
        <v>-12</v>
      </c>
      <c r="H121" s="261">
        <v>143</v>
      </c>
      <c r="I121" s="247">
        <v>125.1</v>
      </c>
      <c r="J121" s="294">
        <f t="shared" si="9"/>
        <v>-17.900000000000006</v>
      </c>
      <c r="K121" s="301">
        <f t="shared" si="10"/>
        <v>-12.51748251748252</v>
      </c>
      <c r="L121" s="84"/>
    </row>
    <row r="122" spans="1:12" s="14" customFormat="1" ht="20.25" customHeight="1" thickBot="1">
      <c r="A122" s="94" t="s">
        <v>111</v>
      </c>
      <c r="B122" s="83">
        <f t="shared" si="12"/>
        <v>89</v>
      </c>
      <c r="C122" s="101" t="s">
        <v>235</v>
      </c>
      <c r="D122" s="209">
        <v>540</v>
      </c>
      <c r="E122" s="209">
        <v>495.8</v>
      </c>
      <c r="F122" s="243">
        <f t="shared" si="13"/>
        <v>-44.199999999999989</v>
      </c>
      <c r="G122" s="219">
        <f t="shared" si="8"/>
        <v>-8.1851851851851904</v>
      </c>
      <c r="H122" s="261">
        <v>1190</v>
      </c>
      <c r="I122" s="247">
        <v>1145.4000000000001</v>
      </c>
      <c r="J122" s="294">
        <f t="shared" si="9"/>
        <v>-44.599999999999909</v>
      </c>
      <c r="K122" s="301">
        <f t="shared" si="10"/>
        <v>-3.7478991596638593</v>
      </c>
      <c r="L122" s="104"/>
    </row>
    <row r="123" spans="1:12" s="14" customFormat="1" ht="26.25" customHeight="1" thickBot="1">
      <c r="A123" s="94" t="s">
        <v>112</v>
      </c>
      <c r="B123" s="83">
        <f t="shared" si="12"/>
        <v>90</v>
      </c>
      <c r="C123" s="101" t="s">
        <v>274</v>
      </c>
      <c r="D123" s="209"/>
      <c r="E123" s="209"/>
      <c r="F123" s="243"/>
      <c r="G123" s="219"/>
      <c r="H123" s="261"/>
      <c r="I123" s="247"/>
      <c r="J123" s="294"/>
      <c r="K123" s="301"/>
      <c r="L123" s="90"/>
    </row>
    <row r="124" spans="1:12" s="14" customFormat="1" ht="24.75" customHeight="1" thickBot="1">
      <c r="A124" s="108" t="s">
        <v>159</v>
      </c>
      <c r="B124" s="96">
        <f t="shared" si="12"/>
        <v>91</v>
      </c>
      <c r="C124" s="109" t="s">
        <v>275</v>
      </c>
      <c r="D124" s="206">
        <v>16.2</v>
      </c>
      <c r="E124" s="206">
        <v>15.3</v>
      </c>
      <c r="F124" s="310">
        <f t="shared" si="13"/>
        <v>-0.89999999999999858</v>
      </c>
      <c r="G124" s="227">
        <f t="shared" si="8"/>
        <v>-5.5555555555555429</v>
      </c>
      <c r="H124" s="279">
        <v>32.6</v>
      </c>
      <c r="I124" s="280">
        <v>30.2</v>
      </c>
      <c r="J124" s="295">
        <f t="shared" si="9"/>
        <v>-2.4000000000000021</v>
      </c>
      <c r="K124" s="311">
        <f t="shared" si="10"/>
        <v>-7.3619631901840563</v>
      </c>
      <c r="L124" s="90"/>
    </row>
    <row r="125" spans="1:12" s="14" customFormat="1" ht="18" customHeight="1" thickBot="1">
      <c r="A125" s="127" t="s">
        <v>160</v>
      </c>
      <c r="B125" s="125">
        <f t="shared" si="12"/>
        <v>92</v>
      </c>
      <c r="C125" s="128">
        <v>1170</v>
      </c>
      <c r="D125" s="333">
        <f>D126+D127</f>
        <v>220</v>
      </c>
      <c r="E125" s="140">
        <f>E126+E127+E128</f>
        <v>521</v>
      </c>
      <c r="F125" s="158">
        <f t="shared" si="13"/>
        <v>301</v>
      </c>
      <c r="G125" s="282">
        <f t="shared" si="8"/>
        <v>136.81818181818181</v>
      </c>
      <c r="H125" s="161">
        <f>H126+H127+H128</f>
        <v>2225</v>
      </c>
      <c r="I125" s="158">
        <f>I126+I127+I128</f>
        <v>521</v>
      </c>
      <c r="J125" s="327">
        <f t="shared" si="9"/>
        <v>-1704</v>
      </c>
      <c r="K125" s="322">
        <f t="shared" si="10"/>
        <v>-76.584269662921344</v>
      </c>
      <c r="L125" s="82"/>
    </row>
    <row r="126" spans="1:12" s="14" customFormat="1" ht="21" customHeight="1" thickBot="1">
      <c r="A126" s="100" t="s">
        <v>114</v>
      </c>
      <c r="B126" s="107">
        <f t="shared" si="12"/>
        <v>93</v>
      </c>
      <c r="C126" s="203" t="s">
        <v>276</v>
      </c>
      <c r="D126" s="200">
        <v>220</v>
      </c>
      <c r="E126" s="200">
        <v>521</v>
      </c>
      <c r="F126" s="281">
        <f t="shared" si="13"/>
        <v>301</v>
      </c>
      <c r="G126" s="224">
        <f t="shared" si="8"/>
        <v>136.81818181818181</v>
      </c>
      <c r="H126" s="170">
        <v>775</v>
      </c>
      <c r="I126" s="281">
        <v>521</v>
      </c>
      <c r="J126" s="296">
        <f t="shared" si="9"/>
        <v>-254</v>
      </c>
      <c r="K126" s="304">
        <f t="shared" si="10"/>
        <v>-32.774193548387103</v>
      </c>
      <c r="L126" s="104"/>
    </row>
    <row r="127" spans="1:12" s="14" customFormat="1" ht="20.25" customHeight="1" thickBot="1">
      <c r="A127" s="94" t="s">
        <v>115</v>
      </c>
      <c r="B127" s="83">
        <f t="shared" si="12"/>
        <v>94</v>
      </c>
      <c r="C127" s="204" t="s">
        <v>277</v>
      </c>
      <c r="D127" s="201">
        <v>0</v>
      </c>
      <c r="E127" s="201">
        <v>0</v>
      </c>
      <c r="F127" s="243">
        <f t="shared" si="13"/>
        <v>0</v>
      </c>
      <c r="G127" s="219">
        <v>0</v>
      </c>
      <c r="H127" s="151">
        <v>1450</v>
      </c>
      <c r="I127" s="243">
        <v>0</v>
      </c>
      <c r="J127" s="294">
        <f t="shared" si="9"/>
        <v>-1450</v>
      </c>
      <c r="K127" s="301">
        <f t="shared" si="10"/>
        <v>-100</v>
      </c>
      <c r="L127" s="89"/>
    </row>
    <row r="128" spans="1:12" s="14" customFormat="1" ht="21.75" customHeight="1" thickBot="1">
      <c r="A128" s="108" t="s">
        <v>116</v>
      </c>
      <c r="B128" s="96">
        <f t="shared" si="12"/>
        <v>95</v>
      </c>
      <c r="C128" s="205" t="s">
        <v>278</v>
      </c>
      <c r="D128" s="218"/>
      <c r="E128" s="218"/>
      <c r="F128" s="243"/>
      <c r="G128" s="219"/>
      <c r="H128" s="151"/>
      <c r="I128" s="243"/>
      <c r="J128" s="294"/>
      <c r="K128" s="301"/>
      <c r="L128" s="110"/>
    </row>
    <row r="129" spans="1:12" s="14" customFormat="1" ht="21" thickBot="1">
      <c r="A129" s="53" t="s">
        <v>236</v>
      </c>
      <c r="B129" s="54">
        <f t="shared" si="12"/>
        <v>96</v>
      </c>
      <c r="C129" s="217">
        <v>1180</v>
      </c>
      <c r="D129" s="219">
        <f>D37+D51-D69</f>
        <v>3798.4000000000015</v>
      </c>
      <c r="E129" s="219">
        <f>E37+E51-E69</f>
        <v>3798.4000000000015</v>
      </c>
      <c r="F129" s="243">
        <f t="shared" si="13"/>
        <v>0</v>
      </c>
      <c r="G129" s="219">
        <f t="shared" si="8"/>
        <v>0</v>
      </c>
      <c r="H129" s="267">
        <f>H51+H37-H69</f>
        <v>3798.4000000000087</v>
      </c>
      <c r="I129" s="284">
        <f>I51+I37-I69</f>
        <v>3798.4000000000087</v>
      </c>
      <c r="J129" s="294">
        <f t="shared" si="9"/>
        <v>0</v>
      </c>
      <c r="K129" s="301">
        <f t="shared" si="10"/>
        <v>0</v>
      </c>
      <c r="L129" s="110"/>
    </row>
    <row r="130" spans="1:12" s="14" customFormat="1" ht="21.75" thickBot="1">
      <c r="A130" s="79" t="s">
        <v>237</v>
      </c>
      <c r="B130" s="111">
        <f t="shared" si="12"/>
        <v>97</v>
      </c>
      <c r="C130" s="112">
        <v>1190</v>
      </c>
      <c r="D130" s="234">
        <f>D52+D43-D96</f>
        <v>950.99999999999909</v>
      </c>
      <c r="E130" s="234">
        <f>E52+E43-E96</f>
        <v>950.99999999999909</v>
      </c>
      <c r="F130" s="310">
        <f t="shared" si="13"/>
        <v>0</v>
      </c>
      <c r="G130" s="227">
        <f t="shared" si="8"/>
        <v>0</v>
      </c>
      <c r="H130" s="334">
        <f>H52+H43-H96</f>
        <v>951</v>
      </c>
      <c r="I130" s="257">
        <f>I52+I43-I96</f>
        <v>951</v>
      </c>
      <c r="J130" s="295">
        <f t="shared" si="9"/>
        <v>0</v>
      </c>
      <c r="K130" s="311">
        <f t="shared" si="10"/>
        <v>0</v>
      </c>
      <c r="L130" s="113">
        <f t="shared" ref="L130" si="14">SUM(L127-L128-L129)</f>
        <v>0</v>
      </c>
    </row>
    <row r="131" spans="1:12" s="13" customFormat="1" ht="41.25" thickBot="1">
      <c r="A131" s="124" t="s">
        <v>163</v>
      </c>
      <c r="B131" s="125">
        <f t="shared" si="12"/>
        <v>98</v>
      </c>
      <c r="C131" s="120">
        <v>1200</v>
      </c>
      <c r="D131" s="169">
        <f>D35-D53</f>
        <v>-1104.0999999999985</v>
      </c>
      <c r="E131" s="169">
        <f>E35-E53</f>
        <v>-1104.0999999999949</v>
      </c>
      <c r="F131" s="140">
        <f t="shared" si="13"/>
        <v>3.637978807091713E-12</v>
      </c>
      <c r="G131" s="161">
        <f t="shared" si="8"/>
        <v>-3.2684965844964609E-13</v>
      </c>
      <c r="H131" s="154">
        <v>0</v>
      </c>
      <c r="I131" s="360">
        <f>I35-I53</f>
        <v>-3290.0999999999913</v>
      </c>
      <c r="J131" s="143">
        <f>I131-H131</f>
        <v>-3290.0999999999913</v>
      </c>
      <c r="K131" s="129" t="e">
        <f t="shared" si="10"/>
        <v>#DIV/0!</v>
      </c>
      <c r="L131" s="89"/>
    </row>
    <row r="132" spans="1:12" s="14" customFormat="1" ht="21" thickBot="1">
      <c r="A132" s="124" t="s">
        <v>5</v>
      </c>
      <c r="B132" s="125">
        <f t="shared" si="12"/>
        <v>99</v>
      </c>
      <c r="C132" s="120">
        <v>1210</v>
      </c>
      <c r="D132" s="220">
        <f>D35</f>
        <v>28004.799999999999</v>
      </c>
      <c r="E132" s="220">
        <f>E35</f>
        <v>29713.800000000003</v>
      </c>
      <c r="F132" s="256">
        <f t="shared" si="13"/>
        <v>1709.0000000000036</v>
      </c>
      <c r="G132" s="329">
        <f t="shared" si="8"/>
        <v>6.1025252813803519</v>
      </c>
      <c r="H132" s="361">
        <f>H35</f>
        <v>54507.100000000006</v>
      </c>
      <c r="I132" s="362">
        <f>I35</f>
        <v>51420.9</v>
      </c>
      <c r="J132" s="331">
        <f t="shared" si="9"/>
        <v>-3086.2000000000044</v>
      </c>
      <c r="K132" s="363">
        <f t="shared" si="10"/>
        <v>-5.662014673317799</v>
      </c>
      <c r="L132" s="84"/>
    </row>
    <row r="133" spans="1:12" s="14" customFormat="1" ht="18" customHeight="1" thickBot="1">
      <c r="A133" s="130" t="s">
        <v>60</v>
      </c>
      <c r="B133" s="125">
        <f t="shared" si="12"/>
        <v>100</v>
      </c>
      <c r="C133" s="131">
        <v>1220</v>
      </c>
      <c r="D133" s="153">
        <v>29108.9</v>
      </c>
      <c r="E133" s="153">
        <v>30817.9</v>
      </c>
      <c r="F133" s="252">
        <f t="shared" si="13"/>
        <v>1709</v>
      </c>
      <c r="G133" s="275">
        <f t="shared" si="8"/>
        <v>5.871056618422557</v>
      </c>
      <c r="H133" s="162">
        <v>57797.2</v>
      </c>
      <c r="I133" s="158">
        <v>54711</v>
      </c>
      <c r="J133" s="297">
        <f t="shared" si="9"/>
        <v>-3086.1999999999971</v>
      </c>
      <c r="K133" s="338">
        <f t="shared" si="10"/>
        <v>-5.3397050376142658</v>
      </c>
      <c r="L133" s="84"/>
    </row>
    <row r="134" spans="1:12" s="14" customFormat="1" ht="18" customHeight="1" thickBot="1">
      <c r="A134" s="130" t="s">
        <v>61</v>
      </c>
      <c r="B134" s="125">
        <f t="shared" si="12"/>
        <v>101</v>
      </c>
      <c r="C134" s="131">
        <v>1230</v>
      </c>
      <c r="D134" s="336">
        <f>SUM(D132-D133)</f>
        <v>-1104.1000000000022</v>
      </c>
      <c r="E134" s="173">
        <f>E132-E133</f>
        <v>-1104.0999999999985</v>
      </c>
      <c r="F134" s="313">
        <f t="shared" si="13"/>
        <v>3.637978807091713E-12</v>
      </c>
      <c r="G134" s="314">
        <f t="shared" si="8"/>
        <v>-3.2684965844964609E-13</v>
      </c>
      <c r="H134" s="342">
        <f>H132-H133</f>
        <v>-3290.0999999999913</v>
      </c>
      <c r="I134" s="343">
        <f>I132-I133</f>
        <v>-3290.0999999999985</v>
      </c>
      <c r="J134" s="337">
        <f t="shared" si="9"/>
        <v>-7.2759576141834259E-12</v>
      </c>
      <c r="K134" s="315">
        <f t="shared" si="10"/>
        <v>2.2737367544323206E-13</v>
      </c>
      <c r="L134" s="84"/>
    </row>
    <row r="135" spans="1:12" s="14" customFormat="1" ht="18" customHeight="1" thickBot="1">
      <c r="A135" s="124" t="s">
        <v>62</v>
      </c>
      <c r="B135" s="125">
        <f t="shared" si="12"/>
        <v>102</v>
      </c>
      <c r="C135" s="132">
        <v>2000</v>
      </c>
      <c r="D135" s="140"/>
      <c r="E135" s="140"/>
      <c r="F135" s="316"/>
      <c r="G135" s="317"/>
      <c r="H135" s="339"/>
      <c r="I135" s="316"/>
      <c r="J135" s="340"/>
      <c r="K135" s="341"/>
      <c r="L135" s="104"/>
    </row>
    <row r="136" spans="1:12" s="13" customFormat="1" ht="38.25" customHeight="1" thickBot="1">
      <c r="A136" s="87" t="s">
        <v>63</v>
      </c>
      <c r="B136" s="80">
        <f t="shared" si="12"/>
        <v>103</v>
      </c>
      <c r="C136" s="114">
        <v>2010</v>
      </c>
      <c r="D136" s="174"/>
      <c r="E136" s="175"/>
      <c r="F136" s="281"/>
      <c r="G136" s="224"/>
      <c r="H136" s="335"/>
      <c r="I136" s="285"/>
      <c r="J136" s="296"/>
      <c r="K136" s="304"/>
      <c r="L136" s="89"/>
    </row>
    <row r="137" spans="1:12" s="14" customFormat="1" ht="18" customHeight="1">
      <c r="A137" s="87" t="s">
        <v>64</v>
      </c>
      <c r="B137" s="83">
        <f t="shared" si="12"/>
        <v>104</v>
      </c>
      <c r="C137" s="114">
        <v>2020</v>
      </c>
      <c r="D137" s="59"/>
      <c r="E137" s="59"/>
      <c r="F137" s="145"/>
      <c r="G137" s="219"/>
      <c r="H137" s="58"/>
      <c r="I137" s="245"/>
      <c r="J137" s="294"/>
      <c r="K137" s="301"/>
      <c r="L137" s="82"/>
    </row>
    <row r="138" spans="1:12" s="14" customFormat="1" ht="33.75" customHeight="1">
      <c r="A138" s="87" t="s">
        <v>65</v>
      </c>
      <c r="B138" s="83">
        <f t="shared" si="12"/>
        <v>105</v>
      </c>
      <c r="C138" s="114">
        <v>2030</v>
      </c>
      <c r="D138" s="176"/>
      <c r="E138" s="150"/>
      <c r="F138" s="151"/>
      <c r="G138" s="219"/>
      <c r="H138" s="261"/>
      <c r="I138" s="247"/>
      <c r="J138" s="294"/>
      <c r="K138" s="301"/>
      <c r="L138" s="84"/>
    </row>
    <row r="139" spans="1:12" s="14" customFormat="1" ht="18" customHeight="1" thickBot="1">
      <c r="A139" s="105" t="s">
        <v>28</v>
      </c>
      <c r="B139" s="97">
        <f t="shared" si="12"/>
        <v>106</v>
      </c>
      <c r="C139" s="99">
        <v>2040</v>
      </c>
      <c r="D139" s="177"/>
      <c r="E139" s="178"/>
      <c r="F139" s="179"/>
      <c r="G139" s="219"/>
      <c r="H139" s="266"/>
      <c r="I139" s="277"/>
      <c r="J139" s="294"/>
      <c r="K139" s="301"/>
      <c r="L139" s="84"/>
    </row>
    <row r="140" spans="1:12" s="14" customFormat="1" ht="21.75" customHeight="1" thickBot="1">
      <c r="A140" s="135" t="s">
        <v>83</v>
      </c>
      <c r="B140" s="34">
        <f t="shared" si="12"/>
        <v>107</v>
      </c>
      <c r="C140" s="136">
        <v>3000</v>
      </c>
      <c r="D140" s="210">
        <f>D141</f>
        <v>516.29999999999995</v>
      </c>
      <c r="E140" s="210">
        <f>E141</f>
        <v>817.3</v>
      </c>
      <c r="F140" s="238"/>
      <c r="G140" s="276">
        <f t="shared" si="8"/>
        <v>58.299438311059447</v>
      </c>
      <c r="H140" s="238">
        <f>H141</f>
        <v>2545.3000000000002</v>
      </c>
      <c r="I140" s="222">
        <f>I141</f>
        <v>841.3</v>
      </c>
      <c r="J140" s="298">
        <f t="shared" si="9"/>
        <v>-1704.0000000000002</v>
      </c>
      <c r="K140" s="344">
        <f t="shared" si="10"/>
        <v>-66.946921777393641</v>
      </c>
      <c r="L140" s="16"/>
    </row>
    <row r="141" spans="1:12" s="14" customFormat="1" ht="21" customHeight="1">
      <c r="A141" s="79" t="s">
        <v>31</v>
      </c>
      <c r="B141" s="80">
        <f t="shared" si="12"/>
        <v>108</v>
      </c>
      <c r="C141" s="115">
        <v>3010</v>
      </c>
      <c r="D141" s="211">
        <f>D143</f>
        <v>516.29999999999995</v>
      </c>
      <c r="E141" s="211">
        <f>E143</f>
        <v>817.3</v>
      </c>
      <c r="F141" s="146">
        <f>E141-D141</f>
        <v>301</v>
      </c>
      <c r="G141" s="219">
        <f t="shared" si="8"/>
        <v>58.299438311059447</v>
      </c>
      <c r="H141" s="268">
        <f>H143</f>
        <v>2545.3000000000002</v>
      </c>
      <c r="I141" s="283">
        <f>I143</f>
        <v>841.3</v>
      </c>
      <c r="J141" s="294">
        <f t="shared" si="9"/>
        <v>-1704.0000000000002</v>
      </c>
      <c r="K141" s="301">
        <f t="shared" si="10"/>
        <v>-66.946921777393641</v>
      </c>
      <c r="L141" s="84"/>
    </row>
    <row r="142" spans="1:12" s="14" customFormat="1" ht="35.25" customHeight="1">
      <c r="A142" s="87" t="s">
        <v>27</v>
      </c>
      <c r="B142" s="83">
        <f t="shared" si="12"/>
        <v>109</v>
      </c>
      <c r="C142" s="114">
        <v>3020</v>
      </c>
      <c r="D142" s="212">
        <f>D126+D127</f>
        <v>220</v>
      </c>
      <c r="E142" s="212">
        <f>E126+E127</f>
        <v>521</v>
      </c>
      <c r="F142" s="146">
        <f t="shared" ref="F142:F151" si="15">E142-D142</f>
        <v>301</v>
      </c>
      <c r="G142" s="219">
        <f t="shared" si="8"/>
        <v>136.81818181818181</v>
      </c>
      <c r="H142" s="199">
        <f>H126+H127</f>
        <v>2225</v>
      </c>
      <c r="I142" s="286">
        <f>I126+I127</f>
        <v>521</v>
      </c>
      <c r="J142" s="294">
        <f t="shared" si="9"/>
        <v>-1704</v>
      </c>
      <c r="K142" s="301">
        <f t="shared" si="10"/>
        <v>-76.584269662921344</v>
      </c>
      <c r="L142" s="84"/>
    </row>
    <row r="143" spans="1:12" s="14" customFormat="1" ht="21" customHeight="1">
      <c r="A143" s="87" t="s">
        <v>84</v>
      </c>
      <c r="B143" s="83">
        <f t="shared" si="12"/>
        <v>110</v>
      </c>
      <c r="C143" s="114">
        <v>3030</v>
      </c>
      <c r="D143" s="212">
        <f>D144+D145+D146+D147+D148+D149</f>
        <v>516.29999999999995</v>
      </c>
      <c r="E143" s="212">
        <f>E144+E145+E146+E147+E148+E149</f>
        <v>817.3</v>
      </c>
      <c r="F143" s="146">
        <f t="shared" si="15"/>
        <v>301</v>
      </c>
      <c r="G143" s="219">
        <f t="shared" si="8"/>
        <v>58.299438311059447</v>
      </c>
      <c r="H143" s="199">
        <f>H144+H145+H146+H147+H148+H149</f>
        <v>2545.3000000000002</v>
      </c>
      <c r="I143" s="247">
        <f>I145+I146+I149</f>
        <v>841.3</v>
      </c>
      <c r="J143" s="294">
        <f t="shared" si="9"/>
        <v>-1704.0000000000002</v>
      </c>
      <c r="K143" s="301">
        <f t="shared" si="10"/>
        <v>-66.946921777393641</v>
      </c>
      <c r="L143" s="84"/>
    </row>
    <row r="144" spans="1:12" s="14" customFormat="1" ht="21" customHeight="1">
      <c r="A144" s="87" t="s">
        <v>0</v>
      </c>
      <c r="B144" s="83">
        <f t="shared" si="12"/>
        <v>111</v>
      </c>
      <c r="C144" s="114" t="s">
        <v>164</v>
      </c>
      <c r="D144" s="201">
        <v>0</v>
      </c>
      <c r="E144" s="201">
        <v>0</v>
      </c>
      <c r="F144" s="146">
        <f t="shared" si="15"/>
        <v>0</v>
      </c>
      <c r="G144" s="219">
        <v>0</v>
      </c>
      <c r="H144" s="198">
        <v>0</v>
      </c>
      <c r="I144" s="245">
        <v>0</v>
      </c>
      <c r="J144" s="294">
        <f t="shared" si="9"/>
        <v>0</v>
      </c>
      <c r="K144" s="301">
        <v>0</v>
      </c>
      <c r="L144" s="84"/>
    </row>
    <row r="145" spans="1:12" s="14" customFormat="1" ht="21" customHeight="1">
      <c r="A145" s="87" t="s">
        <v>1</v>
      </c>
      <c r="B145" s="83">
        <f t="shared" si="12"/>
        <v>112</v>
      </c>
      <c r="C145" s="114" t="s">
        <v>165</v>
      </c>
      <c r="D145" s="201">
        <f>D95+D126</f>
        <v>516.29999999999995</v>
      </c>
      <c r="E145" s="201">
        <f>E95+E126</f>
        <v>817.3</v>
      </c>
      <c r="F145" s="146">
        <f t="shared" si="15"/>
        <v>301</v>
      </c>
      <c r="G145" s="219">
        <f t="shared" si="8"/>
        <v>58.299438311059447</v>
      </c>
      <c r="H145" s="198">
        <f>H95+H126</f>
        <v>1095.3</v>
      </c>
      <c r="I145" s="225">
        <f>I95+I126</f>
        <v>841.3</v>
      </c>
      <c r="J145" s="294">
        <f t="shared" si="9"/>
        <v>-254</v>
      </c>
      <c r="K145" s="301">
        <f t="shared" si="10"/>
        <v>-23.189993609056884</v>
      </c>
      <c r="L145" s="84"/>
    </row>
    <row r="146" spans="1:12" s="18" customFormat="1" ht="21" customHeight="1" thickBot="1">
      <c r="A146" s="87" t="s">
        <v>8</v>
      </c>
      <c r="B146" s="83">
        <f t="shared" si="12"/>
        <v>113</v>
      </c>
      <c r="C146" s="114" t="s">
        <v>166</v>
      </c>
      <c r="D146" s="201">
        <v>0</v>
      </c>
      <c r="E146" s="201">
        <v>0</v>
      </c>
      <c r="F146" s="146">
        <f t="shared" si="15"/>
        <v>0</v>
      </c>
      <c r="G146" s="219">
        <v>0</v>
      </c>
      <c r="H146" s="198">
        <v>0</v>
      </c>
      <c r="I146" s="247">
        <v>0</v>
      </c>
      <c r="J146" s="294">
        <f t="shared" si="9"/>
        <v>0</v>
      </c>
      <c r="K146" s="301">
        <v>0</v>
      </c>
      <c r="L146" s="116"/>
    </row>
    <row r="147" spans="1:12" s="13" customFormat="1" ht="21" customHeight="1" thickBot="1">
      <c r="A147" s="87" t="s">
        <v>2</v>
      </c>
      <c r="B147" s="83">
        <f t="shared" si="12"/>
        <v>114</v>
      </c>
      <c r="C147" s="114" t="s">
        <v>167</v>
      </c>
      <c r="D147" s="201">
        <v>0</v>
      </c>
      <c r="E147" s="201">
        <v>0</v>
      </c>
      <c r="F147" s="146">
        <f t="shared" si="15"/>
        <v>0</v>
      </c>
      <c r="G147" s="219">
        <v>0</v>
      </c>
      <c r="H147" s="198">
        <v>0</v>
      </c>
      <c r="I147" s="245">
        <v>0</v>
      </c>
      <c r="J147" s="294">
        <f t="shared" si="9"/>
        <v>0</v>
      </c>
      <c r="K147" s="301">
        <v>0</v>
      </c>
      <c r="L147" s="89"/>
    </row>
    <row r="148" spans="1:12" s="13" customFormat="1" ht="32.25" customHeight="1" thickBot="1">
      <c r="A148" s="87" t="s">
        <v>9</v>
      </c>
      <c r="B148" s="83">
        <f t="shared" si="12"/>
        <v>115</v>
      </c>
      <c r="C148" s="114" t="s">
        <v>168</v>
      </c>
      <c r="D148" s="201">
        <v>0</v>
      </c>
      <c r="E148" s="201">
        <v>0</v>
      </c>
      <c r="F148" s="146">
        <f t="shared" si="15"/>
        <v>0</v>
      </c>
      <c r="G148" s="219">
        <v>0</v>
      </c>
      <c r="H148" s="198">
        <v>0</v>
      </c>
      <c r="I148" s="245">
        <v>0</v>
      </c>
      <c r="J148" s="294">
        <f t="shared" si="9"/>
        <v>0</v>
      </c>
      <c r="K148" s="301">
        <v>0</v>
      </c>
      <c r="L148" s="89"/>
    </row>
    <row r="149" spans="1:12" s="14" customFormat="1" ht="18" customHeight="1">
      <c r="A149" s="87" t="s">
        <v>17</v>
      </c>
      <c r="B149" s="83">
        <f t="shared" si="12"/>
        <v>116</v>
      </c>
      <c r="C149" s="114" t="s">
        <v>169</v>
      </c>
      <c r="D149" s="201"/>
      <c r="E149" s="201">
        <f>E127</f>
        <v>0</v>
      </c>
      <c r="F149" s="146">
        <f t="shared" si="15"/>
        <v>0</v>
      </c>
      <c r="G149" s="219">
        <v>0</v>
      </c>
      <c r="H149" s="198">
        <f>H127</f>
        <v>1450</v>
      </c>
      <c r="I149" s="225">
        <f>I127</f>
        <v>0</v>
      </c>
      <c r="J149" s="294">
        <f t="shared" si="9"/>
        <v>-1450</v>
      </c>
      <c r="K149" s="301">
        <f t="shared" si="10"/>
        <v>-100</v>
      </c>
      <c r="L149" s="84"/>
    </row>
    <row r="150" spans="1:12" s="14" customFormat="1" ht="18" customHeight="1" thickBot="1">
      <c r="A150" s="105" t="s">
        <v>121</v>
      </c>
      <c r="B150" s="97">
        <f t="shared" si="12"/>
        <v>117</v>
      </c>
      <c r="C150" s="99">
        <v>3040</v>
      </c>
      <c r="D150" s="206"/>
      <c r="E150" s="206"/>
      <c r="F150" s="171"/>
      <c r="G150" s="227"/>
      <c r="H150" s="221"/>
      <c r="I150" s="287"/>
      <c r="J150" s="295"/>
      <c r="K150" s="311"/>
      <c r="L150" s="84"/>
    </row>
    <row r="151" spans="1:12" s="14" customFormat="1" ht="18" customHeight="1" thickBot="1">
      <c r="A151" s="124" t="s">
        <v>122</v>
      </c>
      <c r="B151" s="125">
        <f t="shared" si="12"/>
        <v>118</v>
      </c>
      <c r="C151" s="132">
        <v>4000</v>
      </c>
      <c r="D151" s="236">
        <v>155099.6</v>
      </c>
      <c r="E151" s="236">
        <v>155099.6</v>
      </c>
      <c r="F151" s="347">
        <f t="shared" si="15"/>
        <v>0</v>
      </c>
      <c r="G151" s="140">
        <f t="shared" si="8"/>
        <v>0</v>
      </c>
      <c r="H151" s="237">
        <v>148202.1</v>
      </c>
      <c r="I151" s="288">
        <v>155099.6</v>
      </c>
      <c r="J151" s="143">
        <f t="shared" si="9"/>
        <v>6897.5</v>
      </c>
      <c r="K151" s="126">
        <f t="shared" si="10"/>
        <v>4.6541175867278497</v>
      </c>
      <c r="L151" s="84"/>
    </row>
    <row r="152" spans="1:12" s="14" customFormat="1" ht="18" customHeight="1" thickBot="1">
      <c r="A152" s="124" t="s">
        <v>123</v>
      </c>
      <c r="B152" s="125">
        <f t="shared" si="12"/>
        <v>119</v>
      </c>
      <c r="C152" s="132">
        <v>5000</v>
      </c>
      <c r="D152" s="139"/>
      <c r="E152" s="154"/>
      <c r="F152" s="158"/>
      <c r="G152" s="317"/>
      <c r="H152" s="162"/>
      <c r="I152" s="330"/>
      <c r="J152" s="340"/>
      <c r="K152" s="341"/>
      <c r="L152" s="84"/>
    </row>
    <row r="153" spans="1:12" s="14" customFormat="1" ht="18.75" customHeight="1">
      <c r="A153" s="87" t="s">
        <v>32</v>
      </c>
      <c r="B153" s="80">
        <f t="shared" si="12"/>
        <v>120</v>
      </c>
      <c r="C153" s="115">
        <v>5010</v>
      </c>
      <c r="D153" s="345"/>
      <c r="E153" s="346"/>
      <c r="F153" s="255"/>
      <c r="G153" s="224"/>
      <c r="H153" s="57"/>
      <c r="I153" s="145"/>
      <c r="J153" s="296"/>
      <c r="K153" s="304"/>
      <c r="L153" s="84"/>
    </row>
    <row r="154" spans="1:12" s="14" customFormat="1" ht="18.75" customHeight="1">
      <c r="A154" s="87" t="s">
        <v>66</v>
      </c>
      <c r="B154" s="83">
        <f t="shared" si="12"/>
        <v>121</v>
      </c>
      <c r="C154" s="114" t="s">
        <v>170</v>
      </c>
      <c r="D154" s="56"/>
      <c r="E154" s="181"/>
      <c r="F154" s="253"/>
      <c r="G154" s="219"/>
      <c r="H154" s="182"/>
      <c r="I154" s="183"/>
      <c r="J154" s="294"/>
      <c r="K154" s="301"/>
      <c r="L154" s="84"/>
    </row>
    <row r="155" spans="1:12" s="14" customFormat="1" ht="18.75" customHeight="1">
      <c r="A155" s="87" t="s">
        <v>33</v>
      </c>
      <c r="B155" s="83">
        <f t="shared" si="12"/>
        <v>122</v>
      </c>
      <c r="C155" s="114" t="s">
        <v>171</v>
      </c>
      <c r="D155" s="56"/>
      <c r="E155" s="184"/>
      <c r="F155" s="254"/>
      <c r="G155" s="219"/>
      <c r="H155" s="185"/>
      <c r="I155" s="186"/>
      <c r="J155" s="294"/>
      <c r="K155" s="301"/>
      <c r="L155" s="84"/>
    </row>
    <row r="156" spans="1:12" s="14" customFormat="1" ht="18.75" customHeight="1">
      <c r="A156" s="87" t="s">
        <v>34</v>
      </c>
      <c r="B156" s="83">
        <f t="shared" si="12"/>
        <v>123</v>
      </c>
      <c r="C156" s="114" t="s">
        <v>172</v>
      </c>
      <c r="D156" s="56"/>
      <c r="E156" s="184"/>
      <c r="F156" s="254"/>
      <c r="G156" s="219"/>
      <c r="H156" s="185"/>
      <c r="I156" s="186"/>
      <c r="J156" s="294"/>
      <c r="K156" s="301"/>
      <c r="L156" s="84"/>
    </row>
    <row r="157" spans="1:12" s="14" customFormat="1" ht="18.75" customHeight="1">
      <c r="A157" s="87" t="s">
        <v>67</v>
      </c>
      <c r="B157" s="83">
        <f t="shared" si="12"/>
        <v>124</v>
      </c>
      <c r="C157" s="114">
        <v>5020</v>
      </c>
      <c r="D157" s="56"/>
      <c r="E157" s="164"/>
      <c r="F157" s="245"/>
      <c r="G157" s="219"/>
      <c r="H157" s="58"/>
      <c r="I157" s="146"/>
      <c r="J157" s="294"/>
      <c r="K157" s="301"/>
      <c r="L157" s="84"/>
    </row>
    <row r="158" spans="1:12" s="14" customFormat="1" ht="18.75" customHeight="1" thickBot="1">
      <c r="A158" s="87" t="s">
        <v>35</v>
      </c>
      <c r="B158" s="83">
        <f t="shared" si="12"/>
        <v>125</v>
      </c>
      <c r="C158" s="114">
        <v>5030</v>
      </c>
      <c r="D158" s="56"/>
      <c r="E158" s="164"/>
      <c r="F158" s="245"/>
      <c r="G158" s="219"/>
      <c r="H158" s="58"/>
      <c r="I158" s="146"/>
      <c r="J158" s="294"/>
      <c r="K158" s="301"/>
      <c r="L158" s="84"/>
    </row>
    <row r="159" spans="1:12" s="14" customFormat="1" ht="18.75" customHeight="1" thickBot="1">
      <c r="A159" s="87" t="s">
        <v>66</v>
      </c>
      <c r="B159" s="83">
        <f t="shared" si="12"/>
        <v>126</v>
      </c>
      <c r="C159" s="114" t="s">
        <v>173</v>
      </c>
      <c r="D159" s="56"/>
      <c r="E159" s="164"/>
      <c r="F159" s="245"/>
      <c r="G159" s="219"/>
      <c r="H159" s="58"/>
      <c r="I159" s="146"/>
      <c r="J159" s="294"/>
      <c r="K159" s="301"/>
      <c r="L159" s="89"/>
    </row>
    <row r="160" spans="1:12" s="14" customFormat="1" ht="18.75" customHeight="1">
      <c r="A160" s="87" t="s">
        <v>33</v>
      </c>
      <c r="B160" s="83">
        <f t="shared" si="12"/>
        <v>127</v>
      </c>
      <c r="C160" s="114" t="s">
        <v>174</v>
      </c>
      <c r="D160" s="56"/>
      <c r="E160" s="164"/>
      <c r="F160" s="245"/>
      <c r="G160" s="219"/>
      <c r="H160" s="58"/>
      <c r="I160" s="146"/>
      <c r="J160" s="294"/>
      <c r="K160" s="301"/>
      <c r="L160" s="84"/>
    </row>
    <row r="161" spans="1:12" s="19" customFormat="1" ht="18.75" customHeight="1">
      <c r="A161" s="87" t="s">
        <v>34</v>
      </c>
      <c r="B161" s="83">
        <f t="shared" si="12"/>
        <v>128</v>
      </c>
      <c r="C161" s="114" t="s">
        <v>175</v>
      </c>
      <c r="D161" s="56"/>
      <c r="E161" s="164"/>
      <c r="F161" s="245"/>
      <c r="G161" s="219"/>
      <c r="H161" s="58"/>
      <c r="I161" s="146"/>
      <c r="J161" s="294"/>
      <c r="K161" s="301"/>
      <c r="L161" s="84"/>
    </row>
    <row r="162" spans="1:12" s="19" customFormat="1" ht="18.75" customHeight="1" thickBot="1">
      <c r="A162" s="87" t="s">
        <v>176</v>
      </c>
      <c r="B162" s="97">
        <f t="shared" si="12"/>
        <v>129</v>
      </c>
      <c r="C162" s="114">
        <v>5040</v>
      </c>
      <c r="D162" s="348"/>
      <c r="E162" s="349"/>
      <c r="F162" s="287"/>
      <c r="G162" s="227"/>
      <c r="H162" s="168"/>
      <c r="I162" s="171"/>
      <c r="J162" s="295"/>
      <c r="K162" s="311"/>
      <c r="L162" s="84"/>
    </row>
    <row r="163" spans="1:12" s="19" customFormat="1" ht="21" thickBot="1">
      <c r="A163" s="124" t="s">
        <v>124</v>
      </c>
      <c r="B163" s="125">
        <f t="shared" si="12"/>
        <v>130</v>
      </c>
      <c r="C163" s="132">
        <v>6000</v>
      </c>
      <c r="D163" s="180"/>
      <c r="E163" s="154"/>
      <c r="F163" s="158"/>
      <c r="G163" s="282"/>
      <c r="H163" s="162"/>
      <c r="I163" s="161"/>
      <c r="J163" s="327"/>
      <c r="K163" s="322"/>
      <c r="L163" s="104"/>
    </row>
    <row r="164" spans="1:12" s="19" customFormat="1" ht="23.25" customHeight="1" thickBot="1">
      <c r="A164" s="87" t="s">
        <v>68</v>
      </c>
      <c r="B164" s="80">
        <f t="shared" si="12"/>
        <v>131</v>
      </c>
      <c r="C164" s="114">
        <v>6010</v>
      </c>
      <c r="D164" s="200">
        <v>0.8</v>
      </c>
      <c r="E164" s="200">
        <v>0.8</v>
      </c>
      <c r="F164" s="255">
        <f>E164-D164</f>
        <v>0</v>
      </c>
      <c r="G164" s="224">
        <f t="shared" ref="G164:G198" si="16">E164/D164*100-100</f>
        <v>0</v>
      </c>
      <c r="H164" s="197">
        <v>0.8</v>
      </c>
      <c r="I164" s="223">
        <v>0.8</v>
      </c>
      <c r="J164" s="296">
        <f t="shared" ref="J164:J198" si="17">I164-H164</f>
        <v>0</v>
      </c>
      <c r="K164" s="304">
        <f t="shared" ref="K164:K198" si="18">I164/H164*100-100</f>
        <v>0</v>
      </c>
      <c r="L164" s="89"/>
    </row>
    <row r="165" spans="1:12" s="19" customFormat="1" ht="23.25" customHeight="1">
      <c r="A165" s="87" t="s">
        <v>69</v>
      </c>
      <c r="B165" s="83">
        <f t="shared" si="12"/>
        <v>132</v>
      </c>
      <c r="C165" s="114">
        <v>6020</v>
      </c>
      <c r="D165" s="201">
        <v>0.5</v>
      </c>
      <c r="E165" s="201">
        <v>0.5</v>
      </c>
      <c r="F165" s="255">
        <f t="shared" ref="F165:F198" si="19">E165-D165</f>
        <v>0</v>
      </c>
      <c r="G165" s="219">
        <f t="shared" si="16"/>
        <v>0</v>
      </c>
      <c r="H165" s="198">
        <v>0.2</v>
      </c>
      <c r="I165" s="225">
        <v>0.5</v>
      </c>
      <c r="J165" s="294">
        <f t="shared" si="17"/>
        <v>0.3</v>
      </c>
      <c r="K165" s="301">
        <f t="shared" si="18"/>
        <v>150</v>
      </c>
      <c r="L165" s="82"/>
    </row>
    <row r="166" spans="1:12" s="19" customFormat="1" ht="38.25" customHeight="1">
      <c r="A166" s="87" t="s">
        <v>125</v>
      </c>
      <c r="B166" s="83">
        <f t="shared" si="12"/>
        <v>133</v>
      </c>
      <c r="C166" s="114">
        <v>6030</v>
      </c>
      <c r="D166" s="213">
        <v>0.06</v>
      </c>
      <c r="E166" s="213">
        <v>0.06</v>
      </c>
      <c r="F166" s="255">
        <f t="shared" si="19"/>
        <v>0</v>
      </c>
      <c r="G166" s="219">
        <f t="shared" si="16"/>
        <v>0</v>
      </c>
      <c r="H166" s="269">
        <v>0.01</v>
      </c>
      <c r="I166" s="239">
        <v>0.06</v>
      </c>
      <c r="J166" s="294">
        <f t="shared" si="17"/>
        <v>4.9999999999999996E-2</v>
      </c>
      <c r="K166" s="301">
        <f t="shared" si="18"/>
        <v>500</v>
      </c>
      <c r="L166" s="84"/>
    </row>
    <row r="167" spans="1:12" s="19" customFormat="1" ht="23.25" customHeight="1" thickBot="1">
      <c r="A167" s="105" t="s">
        <v>70</v>
      </c>
      <c r="B167" s="97">
        <f t="shared" si="12"/>
        <v>134</v>
      </c>
      <c r="C167" s="99">
        <v>6040</v>
      </c>
      <c r="D167" s="206">
        <v>0.2</v>
      </c>
      <c r="E167" s="206">
        <v>0.2</v>
      </c>
      <c r="F167" s="257">
        <f t="shared" si="19"/>
        <v>0</v>
      </c>
      <c r="G167" s="227">
        <f t="shared" si="16"/>
        <v>0</v>
      </c>
      <c r="H167" s="221">
        <v>0.2</v>
      </c>
      <c r="I167" s="226">
        <v>0.2</v>
      </c>
      <c r="J167" s="295">
        <f t="shared" si="17"/>
        <v>0</v>
      </c>
      <c r="K167" s="311">
        <f t="shared" si="18"/>
        <v>0</v>
      </c>
      <c r="L167" s="84"/>
    </row>
    <row r="168" spans="1:12" s="19" customFormat="1" ht="18" customHeight="1" thickBot="1">
      <c r="A168" s="124" t="s">
        <v>126</v>
      </c>
      <c r="B168" s="125">
        <f t="shared" si="12"/>
        <v>135</v>
      </c>
      <c r="C168" s="132">
        <v>7000</v>
      </c>
      <c r="D168" s="139"/>
      <c r="E168" s="187"/>
      <c r="F168" s="158"/>
      <c r="G168" s="282"/>
      <c r="H168" s="161"/>
      <c r="I168" s="158"/>
      <c r="J168" s="327"/>
      <c r="K168" s="322"/>
      <c r="L168" s="84"/>
    </row>
    <row r="169" spans="1:12" s="19" customFormat="1" ht="18" customHeight="1" thickBot="1">
      <c r="A169" s="79" t="s">
        <v>71</v>
      </c>
      <c r="B169" s="80">
        <f t="shared" si="12"/>
        <v>136</v>
      </c>
      <c r="C169" s="115">
        <v>7010</v>
      </c>
      <c r="D169" s="200">
        <v>137916.5</v>
      </c>
      <c r="E169" s="211">
        <v>137916.5</v>
      </c>
      <c r="F169" s="255">
        <f t="shared" si="19"/>
        <v>0</v>
      </c>
      <c r="G169" s="224">
        <f t="shared" si="16"/>
        <v>0</v>
      </c>
      <c r="H169" s="268">
        <v>138257.20000000001</v>
      </c>
      <c r="I169" s="223">
        <v>137916.5</v>
      </c>
      <c r="J169" s="296">
        <f t="shared" si="17"/>
        <v>-340.70000000001164</v>
      </c>
      <c r="K169" s="304">
        <f t="shared" si="18"/>
        <v>-0.24642477932434304</v>
      </c>
      <c r="L169" s="104"/>
    </row>
    <row r="170" spans="1:12" s="14" customFormat="1" ht="21" customHeight="1" thickBot="1">
      <c r="A170" s="87" t="s">
        <v>72</v>
      </c>
      <c r="B170" s="83">
        <f t="shared" si="12"/>
        <v>137</v>
      </c>
      <c r="C170" s="114">
        <v>7020</v>
      </c>
      <c r="D170" s="201">
        <v>10393.299999999999</v>
      </c>
      <c r="E170" s="212">
        <v>10393.299999999999</v>
      </c>
      <c r="F170" s="255">
        <f t="shared" si="19"/>
        <v>0</v>
      </c>
      <c r="G170" s="219">
        <f t="shared" si="16"/>
        <v>0</v>
      </c>
      <c r="H170" s="199">
        <v>17421.7</v>
      </c>
      <c r="I170" s="225">
        <v>10393.299999999999</v>
      </c>
      <c r="J170" s="294">
        <f t="shared" si="17"/>
        <v>-7028.4000000000015</v>
      </c>
      <c r="K170" s="301">
        <f t="shared" si="18"/>
        <v>-40.342790887226855</v>
      </c>
      <c r="L170" s="89"/>
    </row>
    <row r="171" spans="1:12" s="14" customFormat="1" ht="20.25">
      <c r="A171" s="87" t="s">
        <v>73</v>
      </c>
      <c r="B171" s="83">
        <f t="shared" si="12"/>
        <v>138</v>
      </c>
      <c r="C171" s="114">
        <v>7030</v>
      </c>
      <c r="D171" s="198">
        <v>155678.9</v>
      </c>
      <c r="E171" s="199">
        <v>155678.9</v>
      </c>
      <c r="F171" s="255">
        <f t="shared" si="19"/>
        <v>0</v>
      </c>
      <c r="G171" s="219">
        <f t="shared" si="16"/>
        <v>0</v>
      </c>
      <c r="H171" s="199">
        <v>155678.9</v>
      </c>
      <c r="I171" s="240">
        <v>155678.9</v>
      </c>
      <c r="J171" s="294">
        <f t="shared" si="17"/>
        <v>0</v>
      </c>
      <c r="K171" s="301">
        <f t="shared" si="18"/>
        <v>0</v>
      </c>
      <c r="L171" s="82"/>
    </row>
    <row r="172" spans="1:12" s="19" customFormat="1" ht="18" customHeight="1">
      <c r="A172" s="87" t="s">
        <v>74</v>
      </c>
      <c r="B172" s="83">
        <f t="shared" si="12"/>
        <v>139</v>
      </c>
      <c r="C172" s="114">
        <v>7040</v>
      </c>
      <c r="D172" s="201">
        <v>78.2</v>
      </c>
      <c r="E172" s="212">
        <v>78.2</v>
      </c>
      <c r="F172" s="255">
        <f t="shared" si="19"/>
        <v>0</v>
      </c>
      <c r="G172" s="219">
        <f t="shared" si="16"/>
        <v>0</v>
      </c>
      <c r="H172" s="199">
        <v>1559</v>
      </c>
      <c r="I172" s="225">
        <v>78.2</v>
      </c>
      <c r="J172" s="294">
        <f t="shared" si="17"/>
        <v>-1480.8</v>
      </c>
      <c r="K172" s="301">
        <f t="shared" si="18"/>
        <v>-94.983964079538168</v>
      </c>
      <c r="L172" s="84"/>
    </row>
    <row r="173" spans="1:12" s="19" customFormat="1" ht="18" customHeight="1" thickBot="1">
      <c r="A173" s="105" t="s">
        <v>75</v>
      </c>
      <c r="B173" s="97">
        <f t="shared" si="12"/>
        <v>140</v>
      </c>
      <c r="C173" s="99">
        <v>7050</v>
      </c>
      <c r="D173" s="206">
        <v>129.9</v>
      </c>
      <c r="E173" s="214">
        <v>129.9</v>
      </c>
      <c r="F173" s="257">
        <f t="shared" si="19"/>
        <v>0</v>
      </c>
      <c r="G173" s="227">
        <f t="shared" si="16"/>
        <v>0</v>
      </c>
      <c r="H173" s="270">
        <v>1513.9</v>
      </c>
      <c r="I173" s="241">
        <v>129.9</v>
      </c>
      <c r="J173" s="295">
        <f t="shared" si="17"/>
        <v>-1384</v>
      </c>
      <c r="K173" s="311">
        <f t="shared" si="18"/>
        <v>-91.419512517339328</v>
      </c>
      <c r="L173" s="84"/>
    </row>
    <row r="174" spans="1:12" s="19" customFormat="1" ht="27.75" customHeight="1" thickBot="1">
      <c r="A174" s="124" t="s">
        <v>127</v>
      </c>
      <c r="B174" s="125">
        <f t="shared" ref="B174:B206" si="20">B173+1</f>
        <v>141</v>
      </c>
      <c r="C174" s="132">
        <v>8000</v>
      </c>
      <c r="D174" s="139"/>
      <c r="E174" s="154"/>
      <c r="F174" s="158"/>
      <c r="G174" s="282"/>
      <c r="H174" s="161"/>
      <c r="I174" s="158"/>
      <c r="J174" s="327"/>
      <c r="K174" s="322"/>
      <c r="L174" s="84"/>
    </row>
    <row r="175" spans="1:12" s="19" customFormat="1" ht="18" customHeight="1">
      <c r="A175" s="79" t="s">
        <v>238</v>
      </c>
      <c r="B175" s="80">
        <f t="shared" si="20"/>
        <v>142</v>
      </c>
      <c r="C175" s="115">
        <v>8010</v>
      </c>
      <c r="D175" s="232">
        <f t="shared" ref="D175" si="21">D176+D177+D178+D179+D180+D181+D182</f>
        <v>363</v>
      </c>
      <c r="E175" s="144">
        <v>363</v>
      </c>
      <c r="F175" s="255">
        <f t="shared" si="19"/>
        <v>0</v>
      </c>
      <c r="G175" s="224">
        <f t="shared" si="16"/>
        <v>0</v>
      </c>
      <c r="H175" s="233">
        <f t="shared" ref="H175:I175" si="22">H176+H177+H178+H179+H180+H181+H182</f>
        <v>363</v>
      </c>
      <c r="I175" s="289">
        <f t="shared" si="22"/>
        <v>363</v>
      </c>
      <c r="J175" s="296">
        <f t="shared" si="17"/>
        <v>0</v>
      </c>
      <c r="K175" s="304">
        <f t="shared" si="18"/>
        <v>0</v>
      </c>
      <c r="L175" s="84"/>
    </row>
    <row r="176" spans="1:12" s="19" customFormat="1" ht="18" customHeight="1">
      <c r="A176" s="87" t="s">
        <v>18</v>
      </c>
      <c r="B176" s="83">
        <f t="shared" si="20"/>
        <v>143</v>
      </c>
      <c r="C176" s="114" t="s">
        <v>177</v>
      </c>
      <c r="D176" s="213">
        <v>1</v>
      </c>
      <c r="E176" s="213">
        <v>1</v>
      </c>
      <c r="F176" s="255">
        <f t="shared" si="19"/>
        <v>0</v>
      </c>
      <c r="G176" s="219">
        <f t="shared" si="16"/>
        <v>0</v>
      </c>
      <c r="H176" s="269">
        <v>1</v>
      </c>
      <c r="I176" s="239">
        <v>1</v>
      </c>
      <c r="J176" s="294">
        <f t="shared" si="17"/>
        <v>0</v>
      </c>
      <c r="K176" s="301">
        <f t="shared" si="18"/>
        <v>0</v>
      </c>
      <c r="L176" s="84"/>
    </row>
    <row r="177" spans="1:12" s="19" customFormat="1" ht="18" customHeight="1">
      <c r="A177" s="87" t="s">
        <v>128</v>
      </c>
      <c r="B177" s="83">
        <f t="shared" si="20"/>
        <v>144</v>
      </c>
      <c r="C177" s="114" t="s">
        <v>178</v>
      </c>
      <c r="D177" s="213">
        <v>2</v>
      </c>
      <c r="E177" s="213">
        <v>2</v>
      </c>
      <c r="F177" s="255">
        <f t="shared" si="19"/>
        <v>0</v>
      </c>
      <c r="G177" s="219">
        <f t="shared" si="16"/>
        <v>0</v>
      </c>
      <c r="H177" s="269">
        <v>2</v>
      </c>
      <c r="I177" s="239">
        <v>2</v>
      </c>
      <c r="J177" s="294">
        <f t="shared" si="17"/>
        <v>0</v>
      </c>
      <c r="K177" s="301">
        <f t="shared" si="18"/>
        <v>0</v>
      </c>
      <c r="L177" s="84"/>
    </row>
    <row r="178" spans="1:12" s="19" customFormat="1" ht="18" customHeight="1" thickBot="1">
      <c r="A178" s="87" t="s">
        <v>76</v>
      </c>
      <c r="B178" s="83">
        <f t="shared" si="20"/>
        <v>145</v>
      </c>
      <c r="C178" s="114" t="s">
        <v>179</v>
      </c>
      <c r="D178" s="213">
        <v>76.75</v>
      </c>
      <c r="E178" s="213">
        <v>76.75</v>
      </c>
      <c r="F178" s="255">
        <f t="shared" si="19"/>
        <v>0</v>
      </c>
      <c r="G178" s="219">
        <f t="shared" si="16"/>
        <v>0</v>
      </c>
      <c r="H178" s="269">
        <v>76.25</v>
      </c>
      <c r="I178" s="239">
        <v>76.75</v>
      </c>
      <c r="J178" s="294">
        <f t="shared" si="17"/>
        <v>0.5</v>
      </c>
      <c r="K178" s="301">
        <f t="shared" si="18"/>
        <v>0.65573770491802463</v>
      </c>
      <c r="L178" s="104"/>
    </row>
    <row r="179" spans="1:12" s="14" customFormat="1" ht="18" customHeight="1" thickBot="1">
      <c r="A179" s="87" t="s">
        <v>77</v>
      </c>
      <c r="B179" s="83">
        <f t="shared" si="20"/>
        <v>146</v>
      </c>
      <c r="C179" s="114" t="s">
        <v>180</v>
      </c>
      <c r="D179" s="213">
        <v>23.75</v>
      </c>
      <c r="E179" s="213">
        <v>23.75</v>
      </c>
      <c r="F179" s="255">
        <f t="shared" si="19"/>
        <v>0</v>
      </c>
      <c r="G179" s="219">
        <f t="shared" si="16"/>
        <v>0</v>
      </c>
      <c r="H179" s="269">
        <v>23.75</v>
      </c>
      <c r="I179" s="239">
        <v>23.75</v>
      </c>
      <c r="J179" s="294">
        <f t="shared" si="17"/>
        <v>0</v>
      </c>
      <c r="K179" s="301">
        <f t="shared" si="18"/>
        <v>0</v>
      </c>
      <c r="L179" s="90"/>
    </row>
    <row r="180" spans="1:12" s="19" customFormat="1" ht="18" customHeight="1">
      <c r="A180" s="87" t="s">
        <v>78</v>
      </c>
      <c r="B180" s="83">
        <f t="shared" si="20"/>
        <v>147</v>
      </c>
      <c r="C180" s="114" t="s">
        <v>181</v>
      </c>
      <c r="D180" s="213">
        <v>138.5</v>
      </c>
      <c r="E180" s="213">
        <v>138.5</v>
      </c>
      <c r="F180" s="255">
        <f t="shared" si="19"/>
        <v>0</v>
      </c>
      <c r="G180" s="219">
        <f t="shared" si="16"/>
        <v>0</v>
      </c>
      <c r="H180" s="269">
        <v>139</v>
      </c>
      <c r="I180" s="239">
        <v>138.5</v>
      </c>
      <c r="J180" s="294">
        <f t="shared" si="17"/>
        <v>-0.5</v>
      </c>
      <c r="K180" s="301">
        <f t="shared" si="18"/>
        <v>-0.35971223021581977</v>
      </c>
      <c r="L180" s="82"/>
    </row>
    <row r="181" spans="1:12" s="19" customFormat="1" ht="18" customHeight="1">
      <c r="A181" s="87" t="s">
        <v>79</v>
      </c>
      <c r="B181" s="83">
        <f t="shared" si="20"/>
        <v>148</v>
      </c>
      <c r="C181" s="99" t="s">
        <v>182</v>
      </c>
      <c r="D181" s="213">
        <v>89</v>
      </c>
      <c r="E181" s="213">
        <v>89</v>
      </c>
      <c r="F181" s="255">
        <f t="shared" si="19"/>
        <v>0</v>
      </c>
      <c r="G181" s="219">
        <f t="shared" si="16"/>
        <v>0</v>
      </c>
      <c r="H181" s="269">
        <v>92</v>
      </c>
      <c r="I181" s="239">
        <v>89</v>
      </c>
      <c r="J181" s="294">
        <f t="shared" si="17"/>
        <v>-3</v>
      </c>
      <c r="K181" s="301">
        <f t="shared" si="18"/>
        <v>-3.2608695652173907</v>
      </c>
      <c r="L181" s="82"/>
    </row>
    <row r="182" spans="1:12" s="19" customFormat="1" ht="18" customHeight="1" thickBot="1">
      <c r="A182" s="105" t="s">
        <v>80</v>
      </c>
      <c r="B182" s="96">
        <f t="shared" si="20"/>
        <v>149</v>
      </c>
      <c r="C182" s="99" t="s">
        <v>183</v>
      </c>
      <c r="D182" s="355">
        <v>32</v>
      </c>
      <c r="E182" s="355">
        <v>32</v>
      </c>
      <c r="F182" s="257">
        <f t="shared" si="19"/>
        <v>0</v>
      </c>
      <c r="G182" s="227">
        <f t="shared" si="16"/>
        <v>0</v>
      </c>
      <c r="H182" s="356">
        <v>29</v>
      </c>
      <c r="I182" s="357">
        <v>32</v>
      </c>
      <c r="J182" s="295">
        <f t="shared" si="17"/>
        <v>3</v>
      </c>
      <c r="K182" s="311">
        <f t="shared" si="18"/>
        <v>10.34482758620689</v>
      </c>
      <c r="L182" s="84"/>
    </row>
    <row r="183" spans="1:12" s="19" customFormat="1" ht="24.75" customHeight="1" thickBot="1">
      <c r="A183" s="53" t="s">
        <v>81</v>
      </c>
      <c r="B183" s="54">
        <f t="shared" si="20"/>
        <v>150</v>
      </c>
      <c r="C183" s="55">
        <v>8020</v>
      </c>
      <c r="D183" s="215">
        <f>D70+D109+D97</f>
        <v>15011.599999999999</v>
      </c>
      <c r="E183" s="215">
        <f>E70+E109+E97</f>
        <v>14969.3</v>
      </c>
      <c r="F183" s="222">
        <f t="shared" si="19"/>
        <v>-42.299999999999272</v>
      </c>
      <c r="G183" s="235">
        <f t="shared" si="16"/>
        <v>-0.28178208851821296</v>
      </c>
      <c r="H183" s="238">
        <f>H70+H97+H109</f>
        <v>28612.400000000001</v>
      </c>
      <c r="I183" s="222">
        <f>I70+I97+I109</f>
        <v>28569.600000000002</v>
      </c>
      <c r="J183" s="358">
        <f t="shared" si="17"/>
        <v>-42.799999999999272</v>
      </c>
      <c r="K183" s="359">
        <f t="shared" si="18"/>
        <v>-0.14958549440102331</v>
      </c>
      <c r="L183" s="84"/>
    </row>
    <row r="184" spans="1:12" s="19" customFormat="1" ht="18" customHeight="1">
      <c r="A184" s="79" t="s">
        <v>18</v>
      </c>
      <c r="B184" s="107">
        <f t="shared" si="20"/>
        <v>151</v>
      </c>
      <c r="C184" s="133" t="s">
        <v>184</v>
      </c>
      <c r="D184" s="223">
        <v>92.1</v>
      </c>
      <c r="E184" s="223">
        <v>86.3</v>
      </c>
      <c r="F184" s="255">
        <f t="shared" si="19"/>
        <v>-5.7999999999999972</v>
      </c>
      <c r="G184" s="224">
        <f t="shared" si="16"/>
        <v>-6.2975027144408244</v>
      </c>
      <c r="H184" s="230">
        <v>176.4</v>
      </c>
      <c r="I184" s="290">
        <v>168.6</v>
      </c>
      <c r="J184" s="296">
        <f t="shared" si="17"/>
        <v>-7.8000000000000114</v>
      </c>
      <c r="K184" s="304">
        <f t="shared" si="18"/>
        <v>-4.4217687074829968</v>
      </c>
      <c r="L184" s="84"/>
    </row>
    <row r="185" spans="1:12" s="19" customFormat="1" ht="18" customHeight="1">
      <c r="A185" s="79" t="s">
        <v>129</v>
      </c>
      <c r="B185" s="83">
        <f t="shared" si="20"/>
        <v>152</v>
      </c>
      <c r="C185" s="114" t="s">
        <v>185</v>
      </c>
      <c r="D185" s="223">
        <v>162.30000000000001</v>
      </c>
      <c r="E185" s="223">
        <v>146.19999999999999</v>
      </c>
      <c r="F185" s="255">
        <f t="shared" si="19"/>
        <v>-16.100000000000023</v>
      </c>
      <c r="G185" s="219">
        <f t="shared" si="16"/>
        <v>-9.9199014171287843</v>
      </c>
      <c r="H185" s="231">
        <v>310.5</v>
      </c>
      <c r="I185" s="291">
        <v>296.39999999999998</v>
      </c>
      <c r="J185" s="294">
        <f t="shared" si="17"/>
        <v>-14.100000000000023</v>
      </c>
      <c r="K185" s="301">
        <f t="shared" si="18"/>
        <v>-4.5410628019323696</v>
      </c>
      <c r="L185" s="84"/>
    </row>
    <row r="186" spans="1:12" s="19" customFormat="1" ht="18" customHeight="1" thickBot="1">
      <c r="A186" s="87" t="s">
        <v>76</v>
      </c>
      <c r="B186" s="83">
        <f t="shared" si="20"/>
        <v>153</v>
      </c>
      <c r="C186" s="114" t="s">
        <v>186</v>
      </c>
      <c r="D186" s="225">
        <v>5353.7</v>
      </c>
      <c r="E186" s="225">
        <v>4842.3</v>
      </c>
      <c r="F186" s="255">
        <f t="shared" si="19"/>
        <v>-511.39999999999964</v>
      </c>
      <c r="G186" s="219">
        <f t="shared" si="16"/>
        <v>-9.5522722603059549</v>
      </c>
      <c r="H186" s="231">
        <v>9951.5</v>
      </c>
      <c r="I186" s="291">
        <v>9440.1</v>
      </c>
      <c r="J186" s="294">
        <f t="shared" si="17"/>
        <v>-511.39999999999964</v>
      </c>
      <c r="K186" s="301">
        <f t="shared" si="18"/>
        <v>-5.1389237803346077</v>
      </c>
      <c r="L186" s="104"/>
    </row>
    <row r="187" spans="1:12" s="14" customFormat="1" ht="21" customHeight="1" thickBot="1">
      <c r="A187" s="87" t="s">
        <v>77</v>
      </c>
      <c r="B187" s="83">
        <f t="shared" si="20"/>
        <v>154</v>
      </c>
      <c r="C187" s="114" t="s">
        <v>187</v>
      </c>
      <c r="D187" s="225">
        <v>853.9</v>
      </c>
      <c r="E187" s="225">
        <v>1094.7</v>
      </c>
      <c r="F187" s="255">
        <f t="shared" si="19"/>
        <v>240.80000000000007</v>
      </c>
      <c r="G187" s="219">
        <f t="shared" si="16"/>
        <v>28.200023421946355</v>
      </c>
      <c r="H187" s="231">
        <v>1516.1</v>
      </c>
      <c r="I187" s="291">
        <v>1756.4</v>
      </c>
      <c r="J187" s="294">
        <f t="shared" si="17"/>
        <v>240.30000000000018</v>
      </c>
      <c r="K187" s="301">
        <f t="shared" si="18"/>
        <v>15.849877976386793</v>
      </c>
      <c r="L187" s="90"/>
    </row>
    <row r="188" spans="1:12" s="19" customFormat="1" ht="18" customHeight="1">
      <c r="A188" s="87" t="s">
        <v>78</v>
      </c>
      <c r="B188" s="83">
        <f t="shared" si="20"/>
        <v>155</v>
      </c>
      <c r="C188" s="114" t="s">
        <v>188</v>
      </c>
      <c r="D188" s="225">
        <v>5792.1</v>
      </c>
      <c r="E188" s="225">
        <v>6093.8</v>
      </c>
      <c r="F188" s="255">
        <f t="shared" si="19"/>
        <v>301.69999999999982</v>
      </c>
      <c r="G188" s="219">
        <f t="shared" si="16"/>
        <v>5.2088189085133223</v>
      </c>
      <c r="H188" s="231">
        <v>11437.3</v>
      </c>
      <c r="I188" s="291">
        <v>11739</v>
      </c>
      <c r="J188" s="294">
        <f t="shared" si="17"/>
        <v>301.70000000000073</v>
      </c>
      <c r="K188" s="301">
        <f t="shared" si="18"/>
        <v>2.637860334169801</v>
      </c>
      <c r="L188" s="82"/>
    </row>
    <row r="189" spans="1:12" s="19" customFormat="1" ht="18" customHeight="1">
      <c r="A189" s="87" t="s">
        <v>79</v>
      </c>
      <c r="B189" s="83">
        <f t="shared" si="20"/>
        <v>156</v>
      </c>
      <c r="C189" s="99" t="s">
        <v>189</v>
      </c>
      <c r="D189" s="225">
        <v>2059</v>
      </c>
      <c r="E189" s="225">
        <v>1969.1</v>
      </c>
      <c r="F189" s="255">
        <f t="shared" si="19"/>
        <v>-89.900000000000091</v>
      </c>
      <c r="G189" s="219">
        <f t="shared" si="16"/>
        <v>-4.3661971830985919</v>
      </c>
      <c r="H189" s="231">
        <v>3934.2</v>
      </c>
      <c r="I189" s="291">
        <v>3844.3</v>
      </c>
      <c r="J189" s="294">
        <f t="shared" si="17"/>
        <v>-89.899999999999636</v>
      </c>
      <c r="K189" s="301">
        <f t="shared" si="18"/>
        <v>-2.2850897259925773</v>
      </c>
      <c r="L189" s="82"/>
    </row>
    <row r="190" spans="1:12" s="19" customFormat="1" ht="18" customHeight="1" thickBot="1">
      <c r="A190" s="105" t="s">
        <v>80</v>
      </c>
      <c r="B190" s="96">
        <f t="shared" si="20"/>
        <v>157</v>
      </c>
      <c r="C190" s="134" t="s">
        <v>190</v>
      </c>
      <c r="D190" s="226">
        <v>698.5</v>
      </c>
      <c r="E190" s="350">
        <v>736.9</v>
      </c>
      <c r="F190" s="257">
        <f t="shared" si="19"/>
        <v>38.399999999999977</v>
      </c>
      <c r="G190" s="227">
        <f t="shared" si="16"/>
        <v>5.4974946313528932</v>
      </c>
      <c r="H190" s="271">
        <v>1286.4000000000001</v>
      </c>
      <c r="I190" s="292">
        <v>1324.8</v>
      </c>
      <c r="J190" s="295">
        <f t="shared" si="17"/>
        <v>38.399999999999864</v>
      </c>
      <c r="K190" s="311">
        <f t="shared" si="18"/>
        <v>2.9850746268656536</v>
      </c>
      <c r="L190" s="84"/>
    </row>
    <row r="191" spans="1:12" s="19" customFormat="1" ht="34.5" customHeight="1" thickBot="1">
      <c r="A191" s="53" t="s">
        <v>239</v>
      </c>
      <c r="B191" s="54">
        <f t="shared" si="20"/>
        <v>158</v>
      </c>
      <c r="C191" s="55">
        <v>8030</v>
      </c>
      <c r="D191" s="228">
        <f>D183/D175/3</f>
        <v>13.78475665748393</v>
      </c>
      <c r="E191" s="229">
        <f>E183/E175/3</f>
        <v>13.745913682277319</v>
      </c>
      <c r="F191" s="353">
        <f>E191-D191</f>
        <v>-3.8842975206611285E-2</v>
      </c>
      <c r="G191" s="319">
        <f t="shared" si="16"/>
        <v>-0.28178208851821296</v>
      </c>
      <c r="H191" s="172">
        <f t="shared" ref="H191:I194" si="23">H183/H175/6</f>
        <v>13.137006427915521</v>
      </c>
      <c r="I191" s="284">
        <f t="shared" si="23"/>
        <v>13.117355371900828</v>
      </c>
      <c r="J191" s="354">
        <f t="shared" si="17"/>
        <v>-1.9651056014692969E-2</v>
      </c>
      <c r="K191" s="332">
        <f t="shared" si="18"/>
        <v>-0.14958549440103752</v>
      </c>
      <c r="L191" s="84"/>
    </row>
    <row r="192" spans="1:12" s="19" customFormat="1" ht="21" customHeight="1" thickBot="1">
      <c r="A192" s="31" t="s">
        <v>18</v>
      </c>
      <c r="B192" s="40">
        <f t="shared" si="20"/>
        <v>159</v>
      </c>
      <c r="C192" s="46" t="s">
        <v>191</v>
      </c>
      <c r="D192" s="230">
        <f>D184/D176/3</f>
        <v>30.7</v>
      </c>
      <c r="E192" s="144">
        <f>E184/E176/3</f>
        <v>28.766666666666666</v>
      </c>
      <c r="F192" s="255">
        <f t="shared" si="19"/>
        <v>-1.9333333333333336</v>
      </c>
      <c r="G192" s="224">
        <f t="shared" si="16"/>
        <v>-6.2975027144408244</v>
      </c>
      <c r="H192" s="351">
        <f t="shared" si="23"/>
        <v>29.400000000000002</v>
      </c>
      <c r="I192" s="352">
        <f t="shared" si="23"/>
        <v>28.099999999999998</v>
      </c>
      <c r="J192" s="296">
        <f t="shared" si="17"/>
        <v>-1.3000000000000043</v>
      </c>
      <c r="K192" s="304">
        <f t="shared" si="18"/>
        <v>-4.421768707483011</v>
      </c>
      <c r="L192" s="16"/>
    </row>
    <row r="193" spans="1:12" s="19" customFormat="1" ht="21" customHeight="1" thickBot="1">
      <c r="A193" s="31" t="s">
        <v>129</v>
      </c>
      <c r="B193" s="36">
        <f t="shared" si="20"/>
        <v>160</v>
      </c>
      <c r="C193" s="47" t="s">
        <v>192</v>
      </c>
      <c r="D193" s="231">
        <f t="shared" ref="D193:E198" si="24">D185/D177/3</f>
        <v>27.05</v>
      </c>
      <c r="E193" s="147">
        <f t="shared" si="24"/>
        <v>24.366666666666664</v>
      </c>
      <c r="F193" s="255">
        <f t="shared" si="19"/>
        <v>-2.6833333333333371</v>
      </c>
      <c r="G193" s="219">
        <f t="shared" si="16"/>
        <v>-9.9199014171287843</v>
      </c>
      <c r="H193" s="172">
        <f t="shared" si="23"/>
        <v>25.875</v>
      </c>
      <c r="I193" s="284">
        <f t="shared" si="23"/>
        <v>24.7</v>
      </c>
      <c r="J193" s="294">
        <f t="shared" si="17"/>
        <v>-1.1750000000000007</v>
      </c>
      <c r="K193" s="301">
        <f t="shared" si="18"/>
        <v>-4.5410628019323696</v>
      </c>
      <c r="L193" s="16"/>
    </row>
    <row r="194" spans="1:12" s="19" customFormat="1" ht="21" customHeight="1" thickBot="1">
      <c r="A194" s="37" t="s">
        <v>76</v>
      </c>
      <c r="B194" s="36">
        <f t="shared" si="20"/>
        <v>161</v>
      </c>
      <c r="C194" s="47" t="s">
        <v>193</v>
      </c>
      <c r="D194" s="231">
        <f t="shared" si="24"/>
        <v>23.251682953311615</v>
      </c>
      <c r="E194" s="147">
        <f>E186/E178/3</f>
        <v>21.030618892508144</v>
      </c>
      <c r="F194" s="255">
        <f t="shared" si="19"/>
        <v>-2.2210640608034709</v>
      </c>
      <c r="G194" s="219">
        <f t="shared" si="16"/>
        <v>-9.5522722603059407</v>
      </c>
      <c r="H194" s="172">
        <f t="shared" si="23"/>
        <v>21.751912568306011</v>
      </c>
      <c r="I194" s="284">
        <f t="shared" si="23"/>
        <v>20.499674267100978</v>
      </c>
      <c r="J194" s="294">
        <f t="shared" si="17"/>
        <v>-1.2522383012050327</v>
      </c>
      <c r="K194" s="301">
        <f t="shared" si="18"/>
        <v>-5.756911247563707</v>
      </c>
      <c r="L194" s="17"/>
    </row>
    <row r="195" spans="1:12" s="14" customFormat="1" ht="21" customHeight="1" thickBot="1">
      <c r="A195" s="37" t="s">
        <v>77</v>
      </c>
      <c r="B195" s="36">
        <f t="shared" si="20"/>
        <v>162</v>
      </c>
      <c r="C195" s="47" t="s">
        <v>194</v>
      </c>
      <c r="D195" s="231">
        <f t="shared" si="24"/>
        <v>11.984561403508771</v>
      </c>
      <c r="E195" s="147">
        <f t="shared" si="24"/>
        <v>15.364210526315789</v>
      </c>
      <c r="F195" s="255">
        <f t="shared" si="19"/>
        <v>3.3796491228070185</v>
      </c>
      <c r="G195" s="219">
        <f t="shared" si="16"/>
        <v>28.200023421946383</v>
      </c>
      <c r="H195" s="172">
        <f t="shared" ref="H195" si="25">H187/H179/6</f>
        <v>10.639298245614034</v>
      </c>
      <c r="I195" s="284">
        <f>I187/I179/6</f>
        <v>12.325614035087719</v>
      </c>
      <c r="J195" s="294">
        <f t="shared" si="17"/>
        <v>1.6863157894736851</v>
      </c>
      <c r="K195" s="301">
        <f t="shared" si="18"/>
        <v>15.849877976386793</v>
      </c>
      <c r="L195" s="20"/>
    </row>
    <row r="196" spans="1:12" s="19" customFormat="1" ht="21" customHeight="1" thickBot="1">
      <c r="A196" s="37" t="s">
        <v>78</v>
      </c>
      <c r="B196" s="36">
        <f t="shared" si="20"/>
        <v>163</v>
      </c>
      <c r="C196" s="47" t="s">
        <v>195</v>
      </c>
      <c r="D196" s="231">
        <f t="shared" si="24"/>
        <v>13.940072202166066</v>
      </c>
      <c r="E196" s="147">
        <f t="shared" si="24"/>
        <v>14.6661853188929</v>
      </c>
      <c r="F196" s="255">
        <f t="shared" si="19"/>
        <v>0.72611311672683421</v>
      </c>
      <c r="G196" s="219">
        <f t="shared" si="16"/>
        <v>5.2088189085133081</v>
      </c>
      <c r="H196" s="172">
        <f>H188/H180/6</f>
        <v>13.713788968824938</v>
      </c>
      <c r="I196" s="284">
        <f>I188/I180/6</f>
        <v>14.126353790613718</v>
      </c>
      <c r="J196" s="294">
        <f t="shared" si="17"/>
        <v>0.41256482178878073</v>
      </c>
      <c r="K196" s="301">
        <f t="shared" si="18"/>
        <v>3.008394125989895</v>
      </c>
      <c r="L196" s="15"/>
    </row>
    <row r="197" spans="1:12" s="19" customFormat="1" ht="21" customHeight="1" thickBot="1">
      <c r="A197" s="37" t="s">
        <v>79</v>
      </c>
      <c r="B197" s="36">
        <f t="shared" si="20"/>
        <v>164</v>
      </c>
      <c r="C197" s="48" t="s">
        <v>196</v>
      </c>
      <c r="D197" s="231">
        <f t="shared" si="24"/>
        <v>7.7116104868913853</v>
      </c>
      <c r="E197" s="147">
        <f>E189/E181/3</f>
        <v>7.3749063670411985</v>
      </c>
      <c r="F197" s="255">
        <f t="shared" si="19"/>
        <v>-0.33670411985018678</v>
      </c>
      <c r="G197" s="219">
        <f t="shared" si="16"/>
        <v>-4.3661971830985919</v>
      </c>
      <c r="H197" s="172">
        <f>H189/H181/6</f>
        <v>7.1271739130434781</v>
      </c>
      <c r="I197" s="284">
        <f>I189/I181/6</f>
        <v>7.1990636704119852</v>
      </c>
      <c r="J197" s="294">
        <f t="shared" si="17"/>
        <v>7.1889757368507112E-2</v>
      </c>
      <c r="K197" s="301">
        <f t="shared" si="18"/>
        <v>1.0086712944795977</v>
      </c>
      <c r="L197" s="16"/>
    </row>
    <row r="198" spans="1:12" s="19" customFormat="1" ht="21" customHeight="1" thickBot="1">
      <c r="A198" s="39" t="s">
        <v>80</v>
      </c>
      <c r="B198" s="38">
        <f t="shared" si="20"/>
        <v>165</v>
      </c>
      <c r="C198" s="48" t="s">
        <v>197</v>
      </c>
      <c r="D198" s="231">
        <f t="shared" si="24"/>
        <v>7.276041666666667</v>
      </c>
      <c r="E198" s="148">
        <f t="shared" si="24"/>
        <v>7.6760416666666664</v>
      </c>
      <c r="F198" s="255">
        <f t="shared" si="19"/>
        <v>0.39999999999999947</v>
      </c>
      <c r="G198" s="219">
        <f t="shared" si="16"/>
        <v>5.4974946313528932</v>
      </c>
      <c r="H198" s="172">
        <f>H190/H182/6</f>
        <v>7.3931034482758626</v>
      </c>
      <c r="I198" s="284">
        <f>I190/I182/6</f>
        <v>6.8999999999999995</v>
      </c>
      <c r="J198" s="294">
        <f t="shared" si="17"/>
        <v>-0.49310344827586317</v>
      </c>
      <c r="K198" s="301">
        <f t="shared" si="18"/>
        <v>-6.6697761194029965</v>
      </c>
      <c r="L198" s="16"/>
    </row>
    <row r="199" spans="1:12" ht="30.75" thickBot="1">
      <c r="A199" s="41" t="s">
        <v>82</v>
      </c>
      <c r="B199" s="34">
        <f t="shared" si="20"/>
        <v>166</v>
      </c>
      <c r="C199" s="49">
        <v>8040</v>
      </c>
      <c r="D199" s="188"/>
      <c r="E199" s="188"/>
      <c r="F199" s="189"/>
      <c r="G199" s="219"/>
      <c r="H199" s="189"/>
      <c r="I199" s="293"/>
      <c r="J199" s="299"/>
      <c r="K199" s="302"/>
    </row>
    <row r="200" spans="1:12" s="14" customFormat="1" ht="20.25" customHeight="1">
      <c r="A200" s="31" t="s">
        <v>18</v>
      </c>
      <c r="B200" s="35">
        <f t="shared" si="20"/>
        <v>167</v>
      </c>
      <c r="C200" s="50" t="s">
        <v>198</v>
      </c>
      <c r="D200" s="190"/>
      <c r="E200" s="191"/>
      <c r="F200" s="258"/>
      <c r="G200" s="219"/>
      <c r="H200" s="272"/>
      <c r="I200" s="192"/>
      <c r="J200" s="300"/>
      <c r="K200" s="303"/>
      <c r="L200" s="25"/>
    </row>
    <row r="201" spans="1:12" ht="20.25" customHeight="1">
      <c r="A201" s="37" t="s">
        <v>129</v>
      </c>
      <c r="B201" s="36">
        <f t="shared" si="20"/>
        <v>168</v>
      </c>
      <c r="C201" s="50" t="s">
        <v>199</v>
      </c>
      <c r="D201" s="193"/>
      <c r="E201" s="193"/>
      <c r="F201" s="259"/>
      <c r="G201" s="219"/>
      <c r="H201" s="273"/>
      <c r="I201" s="194"/>
      <c r="J201" s="299"/>
      <c r="K201" s="302"/>
    </row>
    <row r="202" spans="1:12" ht="20.25" customHeight="1">
      <c r="A202" s="37" t="s">
        <v>76</v>
      </c>
      <c r="B202" s="36">
        <f t="shared" si="20"/>
        <v>169</v>
      </c>
      <c r="C202" s="50" t="s">
        <v>200</v>
      </c>
      <c r="D202" s="193"/>
      <c r="E202" s="193"/>
      <c r="F202" s="259"/>
      <c r="G202" s="219"/>
      <c r="H202" s="273"/>
      <c r="I202" s="194"/>
      <c r="J202" s="299"/>
      <c r="K202" s="302"/>
    </row>
    <row r="203" spans="1:12" ht="20.25" customHeight="1">
      <c r="A203" s="37" t="s">
        <v>77</v>
      </c>
      <c r="B203" s="36">
        <f t="shared" si="20"/>
        <v>170</v>
      </c>
      <c r="C203" s="50" t="s">
        <v>201</v>
      </c>
      <c r="D203" s="193"/>
      <c r="E203" s="193"/>
      <c r="F203" s="259"/>
      <c r="G203" s="219"/>
      <c r="H203" s="273"/>
      <c r="I203" s="194"/>
      <c r="J203" s="299"/>
      <c r="K203" s="302"/>
    </row>
    <row r="204" spans="1:12" ht="20.25" customHeight="1">
      <c r="A204" s="37" t="s">
        <v>78</v>
      </c>
      <c r="B204" s="36">
        <f t="shared" si="20"/>
        <v>171</v>
      </c>
      <c r="C204" s="50" t="s">
        <v>202</v>
      </c>
      <c r="D204" s="193"/>
      <c r="E204" s="193"/>
      <c r="F204" s="259"/>
      <c r="G204" s="219"/>
      <c r="H204" s="273"/>
      <c r="I204" s="194"/>
      <c r="J204" s="299"/>
      <c r="K204" s="302"/>
    </row>
    <row r="205" spans="1:12" ht="20.25" customHeight="1">
      <c r="A205" s="37" t="s">
        <v>79</v>
      </c>
      <c r="B205" s="36">
        <f t="shared" si="20"/>
        <v>172</v>
      </c>
      <c r="C205" s="51" t="s">
        <v>203</v>
      </c>
      <c r="D205" s="193"/>
      <c r="E205" s="193"/>
      <c r="F205" s="259"/>
      <c r="G205" s="219"/>
      <c r="H205" s="273"/>
      <c r="I205" s="194"/>
      <c r="J205" s="299"/>
      <c r="K205" s="302"/>
    </row>
    <row r="206" spans="1:12" ht="20.25" customHeight="1" thickBot="1">
      <c r="A206" s="42" t="s">
        <v>80</v>
      </c>
      <c r="B206" s="38">
        <f t="shared" si="20"/>
        <v>173</v>
      </c>
      <c r="C206" s="52" t="s">
        <v>204</v>
      </c>
      <c r="D206" s="195"/>
      <c r="E206" s="195"/>
      <c r="F206" s="260"/>
      <c r="G206" s="219"/>
      <c r="H206" s="274"/>
      <c r="I206" s="196"/>
      <c r="J206" s="299"/>
      <c r="K206" s="302"/>
    </row>
    <row r="207" spans="1:12">
      <c r="A207" s="26"/>
      <c r="B207" s="27"/>
      <c r="C207" s="27"/>
      <c r="D207" s="43"/>
      <c r="E207" s="43"/>
      <c r="F207" s="44"/>
      <c r="G207" s="44"/>
      <c r="H207" s="44"/>
      <c r="I207" s="44"/>
      <c r="J207" s="44"/>
      <c r="K207" s="44"/>
    </row>
    <row r="208" spans="1:12" s="14" customFormat="1" ht="38.25" customHeight="1">
      <c r="A208" s="21" t="s">
        <v>291</v>
      </c>
      <c r="B208" s="22"/>
      <c r="C208" s="23"/>
      <c r="D208" s="390"/>
      <c r="E208" s="390"/>
      <c r="F208" s="390"/>
      <c r="G208" s="24"/>
      <c r="H208" s="391" t="s">
        <v>290</v>
      </c>
      <c r="I208" s="391"/>
      <c r="J208" s="391"/>
      <c r="K208" s="25"/>
    </row>
    <row r="209" spans="1:3">
      <c r="A209" s="26"/>
      <c r="B209" s="27"/>
      <c r="C209" s="27"/>
    </row>
    <row r="210" spans="1:3">
      <c r="A210" s="26"/>
      <c r="B210" s="27"/>
      <c r="C210" s="27"/>
    </row>
    <row r="211" spans="1:3">
      <c r="A211" s="26"/>
      <c r="B211" s="27"/>
      <c r="C211" s="27"/>
    </row>
    <row r="212" spans="1:3">
      <c r="A212" s="26"/>
      <c r="B212" s="27"/>
      <c r="C212" s="27"/>
    </row>
    <row r="213" spans="1:3">
      <c r="A213" s="26"/>
      <c r="B213" s="27"/>
      <c r="C213" s="27"/>
    </row>
    <row r="214" spans="1:3">
      <c r="A214" s="26"/>
      <c r="B214" s="27"/>
      <c r="C214" s="27"/>
    </row>
    <row r="215" spans="1:3">
      <c r="A215" s="26"/>
      <c r="B215" s="27"/>
      <c r="C215" s="27"/>
    </row>
    <row r="216" spans="1:3">
      <c r="A216" s="26"/>
      <c r="B216" s="27"/>
      <c r="C216" s="27"/>
    </row>
    <row r="217" spans="1:3">
      <c r="A217" s="26"/>
      <c r="B217" s="27"/>
      <c r="C217" s="27"/>
    </row>
    <row r="218" spans="1:3">
      <c r="A218" s="26"/>
      <c r="B218" s="27"/>
      <c r="C218" s="27"/>
    </row>
    <row r="219" spans="1:3">
      <c r="A219" s="26"/>
      <c r="B219" s="27"/>
      <c r="C219" s="27"/>
    </row>
    <row r="220" spans="1:3">
      <c r="A220" s="26"/>
      <c r="B220" s="27"/>
      <c r="C220" s="27"/>
    </row>
    <row r="221" spans="1:3">
      <c r="A221" s="26"/>
      <c r="B221" s="27"/>
      <c r="C221" s="27"/>
    </row>
    <row r="222" spans="1:3">
      <c r="A222" s="26"/>
      <c r="B222" s="27"/>
      <c r="C222" s="27"/>
    </row>
    <row r="223" spans="1:3">
      <c r="A223" s="26"/>
      <c r="B223" s="27"/>
      <c r="C223" s="27"/>
    </row>
    <row r="224" spans="1:3">
      <c r="A224" s="26"/>
      <c r="B224" s="27"/>
      <c r="C224" s="27"/>
    </row>
    <row r="225" spans="1:3">
      <c r="A225" s="26"/>
      <c r="B225" s="27"/>
      <c r="C225" s="27"/>
    </row>
    <row r="226" spans="1:3">
      <c r="A226" s="26"/>
      <c r="B226" s="27"/>
      <c r="C226" s="27"/>
    </row>
    <row r="227" spans="1:3">
      <c r="A227" s="26"/>
      <c r="B227" s="27"/>
      <c r="C227" s="27"/>
    </row>
    <row r="228" spans="1:3">
      <c r="A228" s="26"/>
      <c r="B228" s="27"/>
      <c r="C228" s="27"/>
    </row>
    <row r="229" spans="1:3">
      <c r="A229" s="26"/>
      <c r="B229" s="27"/>
      <c r="C229" s="27"/>
    </row>
    <row r="230" spans="1:3">
      <c r="A230" s="26"/>
      <c r="B230" s="27"/>
      <c r="C230" s="27"/>
    </row>
    <row r="231" spans="1:3">
      <c r="A231" s="26"/>
      <c r="B231" s="27"/>
      <c r="C231" s="27"/>
    </row>
    <row r="232" spans="1:3">
      <c r="A232" s="26"/>
      <c r="B232" s="27"/>
      <c r="C232" s="27"/>
    </row>
    <row r="233" spans="1:3">
      <c r="A233" s="26"/>
      <c r="B233" s="27"/>
      <c r="C233" s="27"/>
    </row>
    <row r="234" spans="1:3">
      <c r="A234" s="9"/>
      <c r="B234" s="27"/>
      <c r="C234" s="27"/>
    </row>
    <row r="235" spans="1:3">
      <c r="A235" s="9"/>
      <c r="B235" s="27"/>
      <c r="C235" s="27"/>
    </row>
    <row r="236" spans="1:3">
      <c r="A236" s="9"/>
      <c r="B236" s="27"/>
      <c r="C236" s="27"/>
    </row>
    <row r="237" spans="1:3">
      <c r="A237" s="9"/>
      <c r="B237" s="27"/>
      <c r="C237" s="27"/>
    </row>
    <row r="238" spans="1:3">
      <c r="A238" s="9"/>
      <c r="B238" s="27"/>
      <c r="C238" s="27"/>
    </row>
    <row r="239" spans="1:3">
      <c r="A239" s="9"/>
      <c r="B239" s="27"/>
      <c r="C239" s="27"/>
    </row>
    <row r="240" spans="1:3">
      <c r="A240" s="9"/>
      <c r="B240" s="27"/>
      <c r="C240" s="27"/>
    </row>
    <row r="241" spans="1:3">
      <c r="A241" s="9"/>
      <c r="B241" s="27"/>
      <c r="C241" s="27"/>
    </row>
    <row r="242" spans="1:3">
      <c r="A242" s="9"/>
      <c r="B242" s="27"/>
      <c r="C242" s="27"/>
    </row>
    <row r="243" spans="1:3">
      <c r="A243" s="9"/>
      <c r="B243" s="27"/>
      <c r="C243" s="27"/>
    </row>
    <row r="244" spans="1:3">
      <c r="A244" s="9"/>
      <c r="B244" s="27"/>
      <c r="C244" s="27"/>
    </row>
    <row r="245" spans="1:3">
      <c r="A245" s="9"/>
      <c r="B245" s="27"/>
      <c r="C245" s="27"/>
    </row>
    <row r="246" spans="1:3">
      <c r="A246" s="9"/>
      <c r="B246" s="27"/>
      <c r="C246" s="27"/>
    </row>
    <row r="247" spans="1:3">
      <c r="A247" s="9"/>
      <c r="B247" s="27"/>
      <c r="C247" s="27"/>
    </row>
    <row r="248" spans="1:3">
      <c r="A248" s="9"/>
      <c r="B248" s="27"/>
      <c r="C248" s="27"/>
    </row>
    <row r="249" spans="1:3">
      <c r="A249" s="9"/>
      <c r="B249" s="27"/>
      <c r="C249" s="27"/>
    </row>
    <row r="250" spans="1:3">
      <c r="A250" s="9"/>
      <c r="B250" s="27"/>
      <c r="C250" s="27"/>
    </row>
    <row r="251" spans="1:3">
      <c r="A251" s="9"/>
      <c r="B251" s="27"/>
      <c r="C251" s="27"/>
    </row>
    <row r="252" spans="1:3">
      <c r="A252" s="9"/>
      <c r="B252" s="27"/>
      <c r="C252" s="27"/>
    </row>
    <row r="253" spans="1:3">
      <c r="A253" s="9"/>
      <c r="B253" s="27"/>
      <c r="C253" s="27"/>
    </row>
    <row r="254" spans="1:3">
      <c r="A254" s="9"/>
      <c r="B254" s="27"/>
      <c r="C254" s="27"/>
    </row>
    <row r="255" spans="1:3">
      <c r="A255" s="9"/>
      <c r="B255" s="27"/>
      <c r="C255" s="27"/>
    </row>
    <row r="256" spans="1:3">
      <c r="A256" s="9"/>
      <c r="B256" s="27"/>
      <c r="C256" s="27"/>
    </row>
    <row r="257" spans="1:3">
      <c r="A257" s="9"/>
      <c r="B257" s="27"/>
      <c r="C257" s="27"/>
    </row>
    <row r="258" spans="1:3">
      <c r="A258" s="9"/>
      <c r="B258" s="27"/>
      <c r="C258" s="27"/>
    </row>
    <row r="259" spans="1:3">
      <c r="A259" s="9"/>
      <c r="B259" s="27"/>
      <c r="C259" s="27"/>
    </row>
    <row r="260" spans="1:3">
      <c r="A260" s="9"/>
    </row>
    <row r="261" spans="1:3">
      <c r="A261" s="9"/>
    </row>
    <row r="262" spans="1:3">
      <c r="A262" s="9"/>
    </row>
    <row r="263" spans="1:3">
      <c r="A263" s="9"/>
    </row>
    <row r="264" spans="1:3">
      <c r="A264" s="9"/>
    </row>
    <row r="265" spans="1:3">
      <c r="A265" s="9"/>
    </row>
    <row r="266" spans="1:3">
      <c r="A266" s="9"/>
    </row>
    <row r="267" spans="1:3">
      <c r="A267" s="9"/>
    </row>
    <row r="268" spans="1:3">
      <c r="A268" s="9"/>
    </row>
    <row r="269" spans="1:3">
      <c r="A269" s="9"/>
    </row>
    <row r="270" spans="1:3">
      <c r="A270" s="9"/>
    </row>
    <row r="271" spans="1:3">
      <c r="A271" s="9"/>
    </row>
    <row r="272" spans="1:3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9"/>
    </row>
    <row r="277" spans="1:1">
      <c r="A277" s="9"/>
    </row>
    <row r="278" spans="1:1">
      <c r="A278" s="9"/>
    </row>
    <row r="279" spans="1:1">
      <c r="A279" s="9"/>
    </row>
    <row r="280" spans="1:1">
      <c r="A280" s="9"/>
    </row>
    <row r="281" spans="1:1">
      <c r="A281" s="9"/>
    </row>
    <row r="282" spans="1:1">
      <c r="A282" s="9"/>
    </row>
    <row r="283" spans="1:1">
      <c r="A283" s="9"/>
    </row>
    <row r="284" spans="1:1">
      <c r="A284" s="9"/>
    </row>
    <row r="285" spans="1:1">
      <c r="A285" s="9"/>
    </row>
    <row r="286" spans="1:1">
      <c r="A286" s="9"/>
    </row>
    <row r="287" spans="1:1">
      <c r="A287" s="9"/>
    </row>
    <row r="288" spans="1:1">
      <c r="A288" s="9"/>
    </row>
    <row r="289" spans="1:1">
      <c r="A289" s="9"/>
    </row>
    <row r="290" spans="1:1">
      <c r="A290" s="9"/>
    </row>
    <row r="291" spans="1:1">
      <c r="A291" s="9"/>
    </row>
    <row r="292" spans="1:1">
      <c r="A292" s="9"/>
    </row>
    <row r="293" spans="1:1">
      <c r="A293" s="9"/>
    </row>
    <row r="294" spans="1:1">
      <c r="A294" s="9"/>
    </row>
    <row r="295" spans="1:1">
      <c r="A295" s="9"/>
    </row>
    <row r="296" spans="1:1">
      <c r="A296" s="9"/>
    </row>
    <row r="297" spans="1:1">
      <c r="A297" s="9"/>
    </row>
    <row r="298" spans="1:1">
      <c r="A298" s="9"/>
    </row>
    <row r="299" spans="1:1">
      <c r="A299" s="9"/>
    </row>
    <row r="300" spans="1:1">
      <c r="A300" s="9"/>
    </row>
    <row r="301" spans="1:1">
      <c r="A301" s="9"/>
    </row>
    <row r="302" spans="1:1">
      <c r="A302" s="9"/>
    </row>
    <row r="303" spans="1:1">
      <c r="A303" s="9"/>
    </row>
    <row r="304" spans="1:1">
      <c r="A304" s="9"/>
    </row>
    <row r="305" spans="1:1">
      <c r="A305" s="9"/>
    </row>
    <row r="306" spans="1:1">
      <c r="A306" s="9"/>
    </row>
    <row r="307" spans="1:1">
      <c r="A307" s="9"/>
    </row>
    <row r="308" spans="1:1">
      <c r="A308" s="9"/>
    </row>
    <row r="309" spans="1:1">
      <c r="A309" s="9"/>
    </row>
    <row r="310" spans="1:1">
      <c r="A310" s="9"/>
    </row>
    <row r="311" spans="1:1">
      <c r="A311" s="9"/>
    </row>
    <row r="312" spans="1:1">
      <c r="A312" s="9"/>
    </row>
    <row r="313" spans="1:1">
      <c r="A313" s="9"/>
    </row>
    <row r="314" spans="1:1">
      <c r="A314" s="9"/>
    </row>
    <row r="315" spans="1:1">
      <c r="A315" s="9"/>
    </row>
    <row r="316" spans="1:1">
      <c r="A316" s="9"/>
    </row>
    <row r="317" spans="1:1">
      <c r="A317" s="9"/>
    </row>
    <row r="318" spans="1:1">
      <c r="A318" s="9"/>
    </row>
    <row r="319" spans="1:1">
      <c r="A319" s="9"/>
    </row>
    <row r="320" spans="1:1">
      <c r="A320" s="9"/>
    </row>
    <row r="321" spans="1:1">
      <c r="A321" s="9"/>
    </row>
    <row r="322" spans="1:1">
      <c r="A322" s="9"/>
    </row>
    <row r="323" spans="1:1">
      <c r="A323" s="9"/>
    </row>
    <row r="324" spans="1:1">
      <c r="A324" s="9"/>
    </row>
    <row r="325" spans="1:1">
      <c r="A325" s="9"/>
    </row>
    <row r="326" spans="1:1">
      <c r="A326" s="9"/>
    </row>
    <row r="327" spans="1:1">
      <c r="A327" s="9"/>
    </row>
    <row r="328" spans="1:1">
      <c r="A328" s="9"/>
    </row>
    <row r="329" spans="1:1">
      <c r="A329" s="9"/>
    </row>
    <row r="330" spans="1:1">
      <c r="A330" s="9"/>
    </row>
    <row r="331" spans="1:1">
      <c r="A331" s="9"/>
    </row>
    <row r="332" spans="1:1">
      <c r="A332" s="9"/>
    </row>
    <row r="333" spans="1:1">
      <c r="A333" s="9"/>
    </row>
    <row r="334" spans="1:1">
      <c r="A334" s="9"/>
    </row>
    <row r="335" spans="1:1">
      <c r="A335" s="9"/>
    </row>
    <row r="336" spans="1:1">
      <c r="A336" s="9"/>
    </row>
    <row r="337" spans="1:1">
      <c r="A337" s="9"/>
    </row>
    <row r="338" spans="1:1">
      <c r="A338" s="9"/>
    </row>
    <row r="339" spans="1:1">
      <c r="A339" s="9"/>
    </row>
    <row r="340" spans="1:1">
      <c r="A340" s="9"/>
    </row>
  </sheetData>
  <mergeCells count="42">
    <mergeCell ref="B20:H20"/>
    <mergeCell ref="B21:H21"/>
    <mergeCell ref="B23:H23"/>
    <mergeCell ref="B24:H24"/>
    <mergeCell ref="B25:H25"/>
    <mergeCell ref="D208:F208"/>
    <mergeCell ref="H208:J208"/>
    <mergeCell ref="I12:J12"/>
    <mergeCell ref="I19:J19"/>
    <mergeCell ref="I20:J20"/>
    <mergeCell ref="I14:J14"/>
    <mergeCell ref="B14:F14"/>
    <mergeCell ref="I15:K15"/>
    <mergeCell ref="I16:J16"/>
    <mergeCell ref="I17:J17"/>
    <mergeCell ref="I18:J18"/>
    <mergeCell ref="B15:H15"/>
    <mergeCell ref="B16:H16"/>
    <mergeCell ref="B17:H17"/>
    <mergeCell ref="B18:H18"/>
    <mergeCell ref="B19:H19"/>
    <mergeCell ref="G1:K1"/>
    <mergeCell ref="I8:J8"/>
    <mergeCell ref="I11:J11"/>
    <mergeCell ref="I9:J9"/>
    <mergeCell ref="I10:J10"/>
    <mergeCell ref="J5:K5"/>
    <mergeCell ref="A31:A32"/>
    <mergeCell ref="B31:B32"/>
    <mergeCell ref="D31:G31"/>
    <mergeCell ref="H31:K31"/>
    <mergeCell ref="I21:J21"/>
    <mergeCell ref="I24:J24"/>
    <mergeCell ref="I25:J25"/>
    <mergeCell ref="A29:L29"/>
    <mergeCell ref="L31:L32"/>
    <mergeCell ref="B22:H22"/>
    <mergeCell ref="C31:C32"/>
    <mergeCell ref="B26:H26"/>
    <mergeCell ref="B27:H27"/>
    <mergeCell ref="I22:J22"/>
    <mergeCell ref="I23:J23"/>
  </mergeCells>
  <phoneticPr fontId="3" type="noConversion"/>
  <pageMargins left="0.78740157480314965" right="0.59055118110236227" top="0.59055118110236227" bottom="0.59055118110236227" header="0.39370078740157483" footer="0.31496062992125984"/>
  <pageSetup paperSize="9" scale="51" fitToHeight="0" orientation="landscape" r:id="rId1"/>
  <headerFooter alignWithMargins="0"/>
  <rowBreaks count="1" manualBreakCount="1">
    <brk id="4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 Фін план- звіт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2023-08-28T06:51:54Z</cp:lastPrinted>
  <dcterms:created xsi:type="dcterms:W3CDTF">2003-03-13T16:00:22Z</dcterms:created>
  <dcterms:modified xsi:type="dcterms:W3CDTF">2023-09-14T08:12:12Z</dcterms:modified>
</cp:coreProperties>
</file>