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\"/>
    </mc:Choice>
  </mc:AlternateContent>
  <bookViews>
    <workbookView xWindow="0" yWindow="0" windowWidth="28800" windowHeight="12300"/>
  </bookViews>
  <sheets>
    <sheet name="Лист1" sheetId="2" r:id="rId1"/>
  </sheets>
  <definedNames>
    <definedName name="_xlnm.Print_Titles" localSheetId="0">Лист1!$9:$12</definedName>
  </definedNames>
  <calcPr calcId="162913" fullCalcOnLoad="1"/>
</workbook>
</file>

<file path=xl/calcChain.xml><?xml version="1.0" encoding="utf-8"?>
<calcChain xmlns="http://schemas.openxmlformats.org/spreadsheetml/2006/main">
  <c r="I13" i="2" l="1"/>
  <c r="N27" i="2"/>
  <c r="M27" i="2"/>
  <c r="L27" i="2"/>
  <c r="G27" i="2"/>
  <c r="K27" i="2"/>
  <c r="D17" i="2"/>
  <c r="D24" i="2"/>
  <c r="D13" i="2"/>
  <c r="J34" i="2"/>
  <c r="J13" i="2"/>
  <c r="N13" i="2"/>
  <c r="N30" i="2"/>
  <c r="N31" i="2"/>
  <c r="N32" i="2"/>
  <c r="N33" i="2"/>
  <c r="N35" i="2"/>
  <c r="M30" i="2"/>
  <c r="M31" i="2"/>
  <c r="M32" i="2"/>
  <c r="M33" i="2"/>
  <c r="M34" i="2"/>
  <c r="M35" i="2"/>
  <c r="L30" i="2"/>
  <c r="L31" i="2"/>
  <c r="L32" i="2"/>
  <c r="L33" i="2"/>
  <c r="L34" i="2"/>
  <c r="L35" i="2"/>
  <c r="K32" i="2"/>
  <c r="G33" i="2"/>
  <c r="K33" i="2"/>
  <c r="G34" i="2"/>
  <c r="K34" i="2"/>
  <c r="G35" i="2"/>
  <c r="K35" i="2"/>
  <c r="H28" i="2"/>
  <c r="L28" i="2"/>
  <c r="H24" i="2"/>
  <c r="G24" i="2"/>
  <c r="K24" i="2"/>
  <c r="H23" i="2"/>
  <c r="H22" i="2"/>
  <c r="H21" i="2"/>
  <c r="G21" i="2"/>
  <c r="K21" i="2"/>
  <c r="H20" i="2"/>
  <c r="G20" i="2"/>
  <c r="K20" i="2"/>
  <c r="H16" i="2"/>
  <c r="G16" i="2"/>
  <c r="K16" i="2"/>
  <c r="H15" i="2"/>
  <c r="L15" i="2"/>
  <c r="H14" i="2"/>
  <c r="H13" i="2"/>
  <c r="G15" i="2"/>
  <c r="K15" i="2"/>
  <c r="G17" i="2"/>
  <c r="K17" i="2"/>
  <c r="G18" i="2"/>
  <c r="K18" i="2"/>
  <c r="G19" i="2"/>
  <c r="K19" i="2"/>
  <c r="G22" i="2"/>
  <c r="K22" i="2"/>
  <c r="G23" i="2"/>
  <c r="K23" i="2"/>
  <c r="G25" i="2"/>
  <c r="K25" i="2"/>
  <c r="G26" i="2"/>
  <c r="K26" i="2"/>
  <c r="G28" i="2"/>
  <c r="K28" i="2"/>
  <c r="G29" i="2"/>
  <c r="K29" i="2"/>
  <c r="G30" i="2"/>
  <c r="K30" i="2"/>
  <c r="G31" i="2"/>
  <c r="K31" i="2"/>
  <c r="G32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8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8" i="2"/>
  <c r="L14" i="2"/>
  <c r="L17" i="2"/>
  <c r="L18" i="2"/>
  <c r="L19" i="2"/>
  <c r="L21" i="2"/>
  <c r="L22" i="2"/>
  <c r="L23" i="2"/>
  <c r="L25" i="2"/>
  <c r="L26" i="2"/>
  <c r="L29" i="2"/>
  <c r="N34" i="2"/>
  <c r="N29" i="2"/>
  <c r="M29" i="2"/>
  <c r="M13" i="2"/>
  <c r="C13" i="2"/>
  <c r="J8" i="2"/>
  <c r="G13" i="2"/>
  <c r="K13" i="2"/>
  <c r="L13" i="2"/>
  <c r="L24" i="2"/>
  <c r="L20" i="2"/>
  <c r="L16" i="2"/>
  <c r="G14" i="2"/>
  <c r="K14" i="2"/>
</calcChain>
</file>

<file path=xl/sharedStrings.xml><?xml version="1.0" encoding="utf-8"?>
<sst xmlns="http://schemas.openxmlformats.org/spreadsheetml/2006/main" count="54" uniqueCount="44">
  <si>
    <t>Додаток 1</t>
  </si>
  <si>
    <t xml:space="preserve">від _______ № ____     </t>
  </si>
  <si>
    <t>Код</t>
  </si>
  <si>
    <t>Найменування доходів згідно із бюджетною класифікацією</t>
  </si>
  <si>
    <t>Зміни, що вносяться</t>
  </si>
  <si>
    <t>Затверджено з урахуванням внесених змін</t>
  </si>
  <si>
    <t>Загальний фонд</t>
  </si>
  <si>
    <t>Спеціальний фонд</t>
  </si>
  <si>
    <t>у т.ч. бюджет розвитку</t>
  </si>
  <si>
    <t>1</t>
  </si>
  <si>
    <t>2</t>
  </si>
  <si>
    <t>Всього доходів :</t>
  </si>
  <si>
    <t xml:space="preserve">Затверджено </t>
  </si>
  <si>
    <t>Секретар міської ради</t>
  </si>
  <si>
    <t xml:space="preserve">       09533000000       </t>
  </si>
  <si>
    <t>(код бюджету)</t>
  </si>
  <si>
    <t>Акцизний податок з вироблених в Українi пiдакцизних товарiв  (Пальне)</t>
  </si>
  <si>
    <t>Усього</t>
  </si>
  <si>
    <t>усього</t>
  </si>
  <si>
    <t>зміни в додаток 1 до рішення міської ради від 22.12.2022 р. «Про бюджет Івано-Франківської міської  територіальної громади на 2023 рік» № 227-32» Доходи бюджету Івано-Франківської міської територіальної громади на 2023 рік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</si>
  <si>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</si>
  <si>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</si>
  <si>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</si>
  <si>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Акцизний податок з ввезених на митну територiю України пiдакцизних товарiв (Пальне)</t>
  </si>
  <si>
    <t xml:space="preserve"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      </t>
  </si>
  <si>
    <t xml:space="preserve">Податок на нерухоме майно, відмінне від земельної ділянки, сплачений фізичними особами, які є власниками об'єктів житлової нерухомості </t>
  </si>
  <si>
    <t xml:space="preserve">Податок на нерухоме майно, відмінне від земельної ділянки, сплачений фізичними особами, які є власниками об'єктів нежитлової нерухомості 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</si>
  <si>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</si>
  <si>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</si>
  <si>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</si>
  <si>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Єдиний податок з юридичних осіб</t>
  </si>
  <si>
    <t>Адміністративні штрафи та інші санкції</t>
  </si>
  <si>
    <t>Надходження від орендної плати за користування майновим комплексом та іншим майном, що перебуває в комунальній власності</t>
  </si>
  <si>
    <t>Інші надходження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</si>
  <si>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</t>
  </si>
  <si>
    <t>Освітня субвенція з державного бюджету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</si>
  <si>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</si>
  <si>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</si>
  <si>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</si>
  <si>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виконання окремих заходів з реалізації соціального проекту «Активні парки - локації здорової України» за рахунок відповідної субвенції з державного бюджету</t>
  </si>
  <si>
    <t>гривень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</si>
  <si>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</si>
  <si>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Віктор СИНИШИН</t>
  </si>
  <si>
    <t xml:space="preserve">до рішення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</si>
</sst>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4" formatCode="#,##0.0"/>
  </numFmts>
  <fonts count="20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1" fillId="0" borderId="0"/>
    <xf numFmtId="0" fontId="13" fillId="10" borderId="5" applyNumberFormat="0" applyFont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Alignment="1"/>
    <xf numFmtId="0" fontId="2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Fill="1" applyAlignment="1"/>
    <xf numFmtId="204" fontId="5" fillId="0" borderId="0" xfId="0" applyNumberFormat="1" applyFont="1" applyFill="1" applyAlignme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0" fillId="11" borderId="0" xfId="14" applyFont="1" applyFill="1" applyAlignment="1">
      <alignment horizontal="center" vertical="center"/>
    </xf>
    <xf numFmtId="1" fontId="4" fillId="11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Continuous" vertical="center"/>
    </xf>
    <xf numFmtId="3" fontId="4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49" fontId="9" fillId="11" borderId="0" xfId="14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wrapText="1"/>
    </xf>
    <xf numFmtId="2" fontId="12" fillId="11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6" xfId="0" applyFont="1" applyBorder="1" applyAlignment="1">
      <alignment horizontal="left" vertical="center" wrapText="1"/>
    </xf>
    <xf numFmtId="49" fontId="9" fillId="11" borderId="0" xfId="14" applyNumberFormat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11" borderId="0" xfId="14" applyFont="1" applyFill="1" applyAlignment="1">
      <alignment horizontal="center" vertical="center"/>
    </xf>
  </cellXfs>
  <cellStyles count="16">
    <cellStyle name="20% – Акцентування1 2" xfId="1"/>
    <cellStyle name="20% – Акцентування2 2" xfId="2"/>
    <cellStyle name="20% – Акцентування3 2" xfId="3"/>
    <cellStyle name="20% – Акцентування4 2" xfId="4"/>
    <cellStyle name="40% – Акцентування3 2" xfId="5"/>
    <cellStyle name="60% – Акцентування3 2" xfId="6"/>
    <cellStyle name="60% – Акцентування4 2" xfId="7"/>
    <cellStyle name="60% – Акцентування6 2" xfId="8"/>
    <cellStyle name="Заголовок 1" xfId="9" builtinId="16" customBuiltin="1"/>
    <cellStyle name="Заголовок 2" xfId="10" builtinId="17" customBuiltin="1"/>
    <cellStyle name="Заголовок 3" xfId="11" builtinId="18" customBuiltin="1"/>
    <cellStyle name="Заголовок 4" xfId="12" builtinId="19" customBuiltin="1"/>
    <cellStyle name="Звичайний 2" xfId="13"/>
    <cellStyle name="Звичайний 3" xfId="14"/>
    <cellStyle name="Обычный" xfId="0" builtinId="0"/>
    <cellStyle name="Примітка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view="pageBreakPreview" zoomScale="80" zoomScaleNormal="80" zoomScaleSheetLayoutView="80" workbookViewId="0">
      <pane xSplit="2" ySplit="13" topLeftCell="C14" activePane="bottomRight" state="frozen"/>
      <selection pane="topRight" activeCell="C1" sqref="C1"/>
      <selection pane="bottomLeft" activeCell="A12" sqref="A12"/>
      <selection pane="bottomRight" activeCell="B47" sqref="B47"/>
    </sheetView>
  </sheetViews>
  <sheetFormatPr defaultColWidth="8.85546875" defaultRowHeight="12.75" x14ac:dyDescent="0.2"/>
  <cols>
    <col min="1" max="1" width="13.5703125" style="1" customWidth="1"/>
    <col min="2" max="2" width="42.85546875" style="2" customWidth="1"/>
    <col min="3" max="3" width="16.140625" style="2" customWidth="1"/>
    <col min="4" max="4" width="15.5703125" style="3" customWidth="1"/>
    <col min="5" max="5" width="15.140625" style="2" customWidth="1"/>
    <col min="6" max="6" width="15.5703125" style="2" customWidth="1"/>
    <col min="7" max="7" width="14.42578125" style="2" customWidth="1"/>
    <col min="8" max="8" width="16.140625" style="2" customWidth="1"/>
    <col min="9" max="9" width="14.42578125" style="2" customWidth="1"/>
    <col min="10" max="11" width="15.5703125" style="2" customWidth="1"/>
    <col min="12" max="12" width="16.7109375" style="2" customWidth="1"/>
    <col min="13" max="13" width="16.140625" style="2" customWidth="1"/>
    <col min="14" max="14" width="15" style="2" customWidth="1"/>
    <col min="15" max="15" width="13.5703125" style="2" customWidth="1"/>
    <col min="16" max="16384" width="8.85546875" style="2"/>
  </cols>
  <sheetData>
    <row r="1" spans="1:14" x14ac:dyDescent="0.2">
      <c r="M1" s="40" t="s">
        <v>0</v>
      </c>
      <c r="N1" s="40"/>
    </row>
    <row r="2" spans="1:14" x14ac:dyDescent="0.2">
      <c r="M2" s="41" t="s">
        <v>43</v>
      </c>
      <c r="N2" s="41"/>
    </row>
    <row r="3" spans="1:14" x14ac:dyDescent="0.2">
      <c r="M3" s="4" t="s">
        <v>1</v>
      </c>
    </row>
    <row r="5" spans="1:14" ht="15.75" x14ac:dyDescent="0.25">
      <c r="A5" s="42" t="s">
        <v>19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</row>
    <row r="6" spans="1:14" ht="15.75" x14ac:dyDescent="0.25">
      <c r="A6" s="21"/>
      <c r="B6" s="21"/>
      <c r="C6" s="21"/>
      <c r="D6" s="21"/>
      <c r="E6" s="37" t="s">
        <v>14</v>
      </c>
      <c r="F6" s="37"/>
      <c r="G6" s="37"/>
      <c r="H6" s="37"/>
      <c r="I6" s="37"/>
      <c r="J6" s="37"/>
      <c r="K6" s="30"/>
      <c r="L6" s="21"/>
      <c r="M6" s="21"/>
      <c r="N6" s="21"/>
    </row>
    <row r="7" spans="1:14" ht="15.75" x14ac:dyDescent="0.25">
      <c r="A7" s="21"/>
      <c r="B7" s="21"/>
      <c r="C7" s="21"/>
      <c r="D7" s="21"/>
      <c r="E7" s="46" t="s">
        <v>15</v>
      </c>
      <c r="F7" s="46"/>
      <c r="G7" s="46"/>
      <c r="H7" s="46"/>
      <c r="I7" s="46"/>
      <c r="J7" s="46"/>
      <c r="K7" s="23"/>
      <c r="L7" s="21"/>
      <c r="M7" s="21"/>
      <c r="N7" s="21"/>
    </row>
    <row r="8" spans="1:14" ht="15.75" x14ac:dyDescent="0.25">
      <c r="A8" s="5"/>
      <c r="B8" s="6"/>
      <c r="C8" s="6"/>
      <c r="D8" s="7"/>
      <c r="E8" s="6"/>
      <c r="F8" s="6"/>
      <c r="G8" s="6"/>
      <c r="H8" s="17"/>
      <c r="I8" s="6"/>
      <c r="J8" s="8" t="e">
        <f>#REF!+#REF!+#REF!+#REF!+#REF!+#REF!+#REF!+#REF!+#REF!+#REF!+#REF!+#REF!+#REF!+#REF!+#REF!+#REF!+#REF!+#REF!+#REF!+#REF!+#REF!+#REF!+#REF!</f>
        <v>#REF!</v>
      </c>
      <c r="K8" s="8"/>
      <c r="L8" s="6"/>
      <c r="M8" s="6"/>
      <c r="N8" s="6" t="s">
        <v>40</v>
      </c>
    </row>
    <row r="9" spans="1:14" s="6" customFormat="1" ht="21.75" customHeight="1" x14ac:dyDescent="0.25">
      <c r="A9" s="43" t="s">
        <v>2</v>
      </c>
      <c r="B9" s="38" t="s">
        <v>3</v>
      </c>
      <c r="C9" s="39" t="s">
        <v>12</v>
      </c>
      <c r="D9" s="39"/>
      <c r="E9" s="39"/>
      <c r="F9" s="39"/>
      <c r="G9" s="39" t="s">
        <v>4</v>
      </c>
      <c r="H9" s="39"/>
      <c r="I9" s="39"/>
      <c r="J9" s="39"/>
      <c r="K9" s="39" t="s">
        <v>5</v>
      </c>
      <c r="L9" s="39"/>
      <c r="M9" s="39"/>
      <c r="N9" s="39"/>
    </row>
    <row r="10" spans="1:14" s="6" customFormat="1" ht="15.75" customHeight="1" x14ac:dyDescent="0.25">
      <c r="A10" s="43"/>
      <c r="B10" s="38"/>
      <c r="C10" s="38" t="s">
        <v>17</v>
      </c>
      <c r="D10" s="44" t="s">
        <v>6</v>
      </c>
      <c r="E10" s="27" t="s">
        <v>7</v>
      </c>
      <c r="F10" s="27"/>
      <c r="G10" s="43" t="s">
        <v>17</v>
      </c>
      <c r="H10" s="38" t="s">
        <v>6</v>
      </c>
      <c r="I10" s="27" t="s">
        <v>7</v>
      </c>
      <c r="J10" s="27"/>
      <c r="K10" s="43" t="s">
        <v>17</v>
      </c>
      <c r="L10" s="38" t="s">
        <v>6</v>
      </c>
      <c r="M10" s="27" t="s">
        <v>7</v>
      </c>
      <c r="N10" s="27"/>
    </row>
    <row r="11" spans="1:14" s="6" customFormat="1" ht="40.5" customHeight="1" x14ac:dyDescent="0.25">
      <c r="A11" s="43"/>
      <c r="B11" s="38"/>
      <c r="C11" s="38"/>
      <c r="D11" s="44"/>
      <c r="E11" s="25" t="s">
        <v>18</v>
      </c>
      <c r="F11" s="22" t="s">
        <v>8</v>
      </c>
      <c r="G11" s="43"/>
      <c r="H11" s="38"/>
      <c r="I11" s="25" t="s">
        <v>18</v>
      </c>
      <c r="J11" s="22" t="s">
        <v>8</v>
      </c>
      <c r="K11" s="43"/>
      <c r="L11" s="38"/>
      <c r="M11" s="25" t="s">
        <v>18</v>
      </c>
      <c r="N11" s="22" t="s">
        <v>8</v>
      </c>
    </row>
    <row r="12" spans="1:14" s="11" customFormat="1" x14ac:dyDescent="0.2">
      <c r="A12" s="9" t="s">
        <v>9</v>
      </c>
      <c r="B12" s="9" t="s">
        <v>10</v>
      </c>
      <c r="C12" s="9">
        <v>3</v>
      </c>
      <c r="D12" s="10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s="14" customFormat="1" ht="23.25" customHeight="1" x14ac:dyDescent="0.25">
      <c r="A13" s="26"/>
      <c r="B13" s="15" t="s">
        <v>11</v>
      </c>
      <c r="C13" s="16">
        <f>D13+E13</f>
        <v>3260033936</v>
      </c>
      <c r="D13" s="16">
        <f>3180875736+1500000</f>
        <v>3182375736</v>
      </c>
      <c r="E13" s="16">
        <v>77658200</v>
      </c>
      <c r="F13" s="16">
        <v>5000000</v>
      </c>
      <c r="G13" s="16">
        <f>H13+I13</f>
        <v>705973982</v>
      </c>
      <c r="H13" s="12">
        <f>H29+H14+H15+H16+H17+H18+H19+H20+H21+H22+H23+H24+H28+H25+H26+H30+H31+H32+H33+H34+H35+H27</f>
        <v>702125982</v>
      </c>
      <c r="I13" s="12">
        <f>I29+I14+I15+I16+I17+I18+I19+I20+I21+I22+I23+I24+I28+I25+I26+I30+I31+I32+I33+I34+I35+I27</f>
        <v>3848000</v>
      </c>
      <c r="J13" s="12">
        <f>J29+J14+J15+J16+J17+J18+J19+J20+J21+J22+J23+J24+J28+J25+J26+J30+J31+J32+J33+J34+J35+J27</f>
        <v>3848000</v>
      </c>
      <c r="K13" s="12">
        <f t="shared" ref="K13:N30" si="0">C13+G13</f>
        <v>3966007918</v>
      </c>
      <c r="L13" s="12">
        <f t="shared" si="0"/>
        <v>3884501718</v>
      </c>
      <c r="M13" s="12">
        <f t="shared" si="0"/>
        <v>81506200</v>
      </c>
      <c r="N13" s="12">
        <f t="shared" si="0"/>
        <v>8848000</v>
      </c>
    </row>
    <row r="14" spans="1:14" s="14" customFormat="1" ht="47.25" customHeight="1" x14ac:dyDescent="0.25">
      <c r="A14" s="31">
        <v>11010100</v>
      </c>
      <c r="B14" s="32" t="s">
        <v>20</v>
      </c>
      <c r="C14" s="28">
        <v>1430000000</v>
      </c>
      <c r="D14" s="28">
        <v>1430000000</v>
      </c>
      <c r="E14" s="28"/>
      <c r="F14" s="28"/>
      <c r="G14" s="28">
        <f t="shared" ref="G14:G35" si="1">H14+I14</f>
        <v>28739800</v>
      </c>
      <c r="H14" s="18">
        <f>17000000+5600000+6139800</f>
        <v>28739800</v>
      </c>
      <c r="I14" s="18"/>
      <c r="J14" s="18"/>
      <c r="K14" s="18">
        <f t="shared" si="0"/>
        <v>1458739800</v>
      </c>
      <c r="L14" s="18">
        <f t="shared" si="0"/>
        <v>1458739800</v>
      </c>
      <c r="M14" s="18">
        <f t="shared" si="0"/>
        <v>0</v>
      </c>
      <c r="N14" s="18">
        <f t="shared" si="0"/>
        <v>0</v>
      </c>
    </row>
    <row r="15" spans="1:14" s="14" customFormat="1" ht="46.5" customHeight="1" x14ac:dyDescent="0.25">
      <c r="A15" s="31">
        <v>11010400</v>
      </c>
      <c r="B15" s="32" t="s">
        <v>21</v>
      </c>
      <c r="C15" s="28">
        <v>25000000</v>
      </c>
      <c r="D15" s="28">
        <v>25000000</v>
      </c>
      <c r="E15" s="28"/>
      <c r="F15" s="28"/>
      <c r="G15" s="28">
        <f t="shared" si="1"/>
        <v>4800000</v>
      </c>
      <c r="H15" s="18">
        <f>3000000+1800000</f>
        <v>4800000</v>
      </c>
      <c r="I15" s="18"/>
      <c r="J15" s="18"/>
      <c r="K15" s="18">
        <f t="shared" si="0"/>
        <v>29800000</v>
      </c>
      <c r="L15" s="18">
        <f t="shared" si="0"/>
        <v>29800000</v>
      </c>
      <c r="M15" s="18">
        <f t="shared" si="0"/>
        <v>0</v>
      </c>
      <c r="N15" s="18">
        <f t="shared" si="0"/>
        <v>0</v>
      </c>
    </row>
    <row r="16" spans="1:14" s="14" customFormat="1" ht="45" customHeight="1" x14ac:dyDescent="0.25">
      <c r="A16" s="31">
        <v>11010500</v>
      </c>
      <c r="B16" s="32" t="s">
        <v>22</v>
      </c>
      <c r="C16" s="28">
        <v>20000000</v>
      </c>
      <c r="D16" s="28">
        <v>20000000</v>
      </c>
      <c r="E16" s="28"/>
      <c r="F16" s="28"/>
      <c r="G16" s="28">
        <f t="shared" si="1"/>
        <v>13552554</v>
      </c>
      <c r="H16" s="18">
        <f>6000000+4100000+3452554</f>
        <v>13552554</v>
      </c>
      <c r="I16" s="18"/>
      <c r="J16" s="18"/>
      <c r="K16" s="18">
        <f t="shared" si="0"/>
        <v>33552554</v>
      </c>
      <c r="L16" s="18">
        <f t="shared" si="0"/>
        <v>33552554</v>
      </c>
      <c r="M16" s="18">
        <f t="shared" si="0"/>
        <v>0</v>
      </c>
      <c r="N16" s="18">
        <f t="shared" si="0"/>
        <v>0</v>
      </c>
    </row>
    <row r="17" spans="1:14" s="14" customFormat="1" ht="28.5" customHeight="1" x14ac:dyDescent="0.25">
      <c r="A17" s="31">
        <v>14021900</v>
      </c>
      <c r="B17" s="33" t="s">
        <v>16</v>
      </c>
      <c r="C17" s="28">
        <v>6000000</v>
      </c>
      <c r="D17" s="28">
        <f>6000000+500000</f>
        <v>6500000</v>
      </c>
      <c r="E17" s="28"/>
      <c r="F17" s="28"/>
      <c r="G17" s="28">
        <f t="shared" si="1"/>
        <v>1700000</v>
      </c>
      <c r="H17" s="18">
        <v>1700000</v>
      </c>
      <c r="I17" s="18"/>
      <c r="J17" s="18"/>
      <c r="K17" s="18">
        <f t="shared" si="0"/>
        <v>7700000</v>
      </c>
      <c r="L17" s="18">
        <f t="shared" si="0"/>
        <v>8200000</v>
      </c>
      <c r="M17" s="18">
        <f t="shared" si="0"/>
        <v>0</v>
      </c>
      <c r="N17" s="18">
        <f t="shared" si="0"/>
        <v>0</v>
      </c>
    </row>
    <row r="18" spans="1:14" s="14" customFormat="1" ht="45" customHeight="1" x14ac:dyDescent="0.25">
      <c r="A18" s="31">
        <v>14031900</v>
      </c>
      <c r="B18" s="32" t="s">
        <v>23</v>
      </c>
      <c r="C18" s="28">
        <v>30000000</v>
      </c>
      <c r="D18" s="28">
        <v>30000000</v>
      </c>
      <c r="E18" s="28"/>
      <c r="F18" s="28"/>
      <c r="G18" s="28">
        <f t="shared" si="1"/>
        <v>1862184</v>
      </c>
      <c r="H18" s="18">
        <v>1862184</v>
      </c>
      <c r="I18" s="18"/>
      <c r="J18" s="18"/>
      <c r="K18" s="18">
        <f t="shared" si="0"/>
        <v>31862184</v>
      </c>
      <c r="L18" s="18">
        <f t="shared" si="0"/>
        <v>31862184</v>
      </c>
      <c r="M18" s="18">
        <f t="shared" si="0"/>
        <v>0</v>
      </c>
      <c r="N18" s="18">
        <f t="shared" si="0"/>
        <v>0</v>
      </c>
    </row>
    <row r="19" spans="1:14" s="14" customFormat="1" ht="80.25" customHeight="1" x14ac:dyDescent="0.25">
      <c r="A19" s="31">
        <v>14040100</v>
      </c>
      <c r="B19" s="32" t="s">
        <v>24</v>
      </c>
      <c r="C19" s="28">
        <v>130000000</v>
      </c>
      <c r="D19" s="28">
        <v>130000000</v>
      </c>
      <c r="E19" s="28"/>
      <c r="F19" s="28"/>
      <c r="G19" s="28">
        <f t="shared" si="1"/>
        <v>6000000</v>
      </c>
      <c r="H19" s="18">
        <v>6000000</v>
      </c>
      <c r="I19" s="18"/>
      <c r="J19" s="18"/>
      <c r="K19" s="18">
        <f t="shared" si="0"/>
        <v>136000000</v>
      </c>
      <c r="L19" s="18">
        <f t="shared" si="0"/>
        <v>136000000</v>
      </c>
      <c r="M19" s="18">
        <f t="shared" si="0"/>
        <v>0</v>
      </c>
      <c r="N19" s="18">
        <f t="shared" si="0"/>
        <v>0</v>
      </c>
    </row>
    <row r="20" spans="1:14" s="14" customFormat="1" ht="61.5" customHeight="1" x14ac:dyDescent="0.25">
      <c r="A20" s="31">
        <v>18010200</v>
      </c>
      <c r="B20" s="32" t="s">
        <v>25</v>
      </c>
      <c r="C20" s="28">
        <v>12000000</v>
      </c>
      <c r="D20" s="28">
        <v>12000000</v>
      </c>
      <c r="E20" s="28"/>
      <c r="F20" s="28"/>
      <c r="G20" s="28">
        <f t="shared" si="1"/>
        <v>4813000</v>
      </c>
      <c r="H20" s="18">
        <f>2013000+2800000</f>
        <v>4813000</v>
      </c>
      <c r="I20" s="18"/>
      <c r="J20" s="18"/>
      <c r="K20" s="18">
        <f t="shared" si="0"/>
        <v>16813000</v>
      </c>
      <c r="L20" s="18">
        <f t="shared" si="0"/>
        <v>16813000</v>
      </c>
      <c r="M20" s="18">
        <f t="shared" si="0"/>
        <v>0</v>
      </c>
      <c r="N20" s="18">
        <f t="shared" si="0"/>
        <v>0</v>
      </c>
    </row>
    <row r="21" spans="1:14" s="14" customFormat="1" ht="65.25" customHeight="1" x14ac:dyDescent="0.25">
      <c r="A21" s="31">
        <v>18010300</v>
      </c>
      <c r="B21" s="32" t="s">
        <v>26</v>
      </c>
      <c r="C21" s="28">
        <v>14000000</v>
      </c>
      <c r="D21" s="28">
        <v>14000000</v>
      </c>
      <c r="E21" s="28"/>
      <c r="F21" s="28"/>
      <c r="G21" s="28">
        <f t="shared" si="1"/>
        <v>6200000</v>
      </c>
      <c r="H21" s="18">
        <f>2200000+4000000</f>
        <v>6200000</v>
      </c>
      <c r="I21" s="18"/>
      <c r="J21" s="18"/>
      <c r="K21" s="18">
        <f t="shared" si="0"/>
        <v>20200000</v>
      </c>
      <c r="L21" s="18">
        <f t="shared" si="0"/>
        <v>20200000</v>
      </c>
      <c r="M21" s="18">
        <f t="shared" si="0"/>
        <v>0</v>
      </c>
      <c r="N21" s="18">
        <f t="shared" si="0"/>
        <v>0</v>
      </c>
    </row>
    <row r="22" spans="1:14" s="14" customFormat="1" ht="23.25" customHeight="1" x14ac:dyDescent="0.25">
      <c r="A22" s="31">
        <v>18010500</v>
      </c>
      <c r="B22" s="32" t="s">
        <v>27</v>
      </c>
      <c r="C22" s="28">
        <v>75000000</v>
      </c>
      <c r="D22" s="28">
        <v>75000000</v>
      </c>
      <c r="E22" s="28"/>
      <c r="F22" s="28"/>
      <c r="G22" s="28">
        <f t="shared" si="1"/>
        <v>6500000</v>
      </c>
      <c r="H22" s="18">
        <f>3000000+3500000</f>
        <v>6500000</v>
      </c>
      <c r="I22" s="18"/>
      <c r="J22" s="18"/>
      <c r="K22" s="18">
        <f t="shared" si="0"/>
        <v>81500000</v>
      </c>
      <c r="L22" s="18">
        <f t="shared" si="0"/>
        <v>81500000</v>
      </c>
      <c r="M22" s="18">
        <f t="shared" si="0"/>
        <v>0</v>
      </c>
      <c r="N22" s="18">
        <f t="shared" si="0"/>
        <v>0</v>
      </c>
    </row>
    <row r="23" spans="1:14" s="14" customFormat="1" ht="23.25" customHeight="1" x14ac:dyDescent="0.25">
      <c r="A23" s="31">
        <v>18010600</v>
      </c>
      <c r="B23" s="32" t="s">
        <v>28</v>
      </c>
      <c r="C23" s="28">
        <v>80000000</v>
      </c>
      <c r="D23" s="28">
        <v>80000000</v>
      </c>
      <c r="E23" s="28"/>
      <c r="F23" s="28"/>
      <c r="G23" s="28">
        <f t="shared" si="1"/>
        <v>7500000</v>
      </c>
      <c r="H23" s="18">
        <f>5000000+2500000</f>
        <v>7500000</v>
      </c>
      <c r="I23" s="18"/>
      <c r="J23" s="18"/>
      <c r="K23" s="18">
        <f t="shared" si="0"/>
        <v>87500000</v>
      </c>
      <c r="L23" s="18">
        <f t="shared" si="0"/>
        <v>87500000</v>
      </c>
      <c r="M23" s="18">
        <f t="shared" si="0"/>
        <v>0</v>
      </c>
      <c r="N23" s="18">
        <f t="shared" si="0"/>
        <v>0</v>
      </c>
    </row>
    <row r="24" spans="1:14" s="14" customFormat="1" ht="23.25" customHeight="1" x14ac:dyDescent="0.25">
      <c r="A24" s="31">
        <v>18010700</v>
      </c>
      <c r="B24" s="32" t="s">
        <v>29</v>
      </c>
      <c r="C24" s="28">
        <v>7700000</v>
      </c>
      <c r="D24" s="28">
        <f>7700000+1000000</f>
        <v>8700000</v>
      </c>
      <c r="E24" s="28"/>
      <c r="F24" s="28"/>
      <c r="G24" s="28">
        <f t="shared" si="1"/>
        <v>5900000</v>
      </c>
      <c r="H24" s="18">
        <f>2000000+3900000</f>
        <v>5900000</v>
      </c>
      <c r="I24" s="18"/>
      <c r="J24" s="18"/>
      <c r="K24" s="18">
        <f t="shared" si="0"/>
        <v>13600000</v>
      </c>
      <c r="L24" s="18">
        <f t="shared" si="0"/>
        <v>14600000</v>
      </c>
      <c r="M24" s="18">
        <f t="shared" si="0"/>
        <v>0</v>
      </c>
      <c r="N24" s="18">
        <f t="shared" si="0"/>
        <v>0</v>
      </c>
    </row>
    <row r="25" spans="1:14" s="14" customFormat="1" ht="23.25" customHeight="1" x14ac:dyDescent="0.25">
      <c r="A25" s="31">
        <v>18050300</v>
      </c>
      <c r="B25" s="32" t="s">
        <v>30</v>
      </c>
      <c r="C25" s="28">
        <v>90000000</v>
      </c>
      <c r="D25" s="28">
        <v>90000000</v>
      </c>
      <c r="E25" s="28"/>
      <c r="F25" s="28"/>
      <c r="G25" s="28">
        <f t="shared" si="1"/>
        <v>3000000</v>
      </c>
      <c r="H25" s="18">
        <v>3000000</v>
      </c>
      <c r="I25" s="18"/>
      <c r="J25" s="18"/>
      <c r="K25" s="18">
        <f t="shared" si="0"/>
        <v>93000000</v>
      </c>
      <c r="L25" s="18">
        <f t="shared" si="0"/>
        <v>93000000</v>
      </c>
      <c r="M25" s="18">
        <f t="shared" si="0"/>
        <v>0</v>
      </c>
      <c r="N25" s="18">
        <f t="shared" si="0"/>
        <v>0</v>
      </c>
    </row>
    <row r="26" spans="1:14" s="14" customFormat="1" ht="23.25" customHeight="1" x14ac:dyDescent="0.25">
      <c r="A26" s="31">
        <v>21081100</v>
      </c>
      <c r="B26" s="32" t="s">
        <v>31</v>
      </c>
      <c r="C26" s="28">
        <v>10000000</v>
      </c>
      <c r="D26" s="28">
        <v>10000000</v>
      </c>
      <c r="E26" s="28"/>
      <c r="F26" s="28"/>
      <c r="G26" s="28">
        <f t="shared" si="1"/>
        <v>1136853</v>
      </c>
      <c r="H26" s="18">
        <v>1136853</v>
      </c>
      <c r="I26" s="18"/>
      <c r="J26" s="18"/>
      <c r="K26" s="18">
        <f t="shared" si="0"/>
        <v>11136853</v>
      </c>
      <c r="L26" s="18">
        <f t="shared" si="0"/>
        <v>11136853</v>
      </c>
      <c r="M26" s="18">
        <f t="shared" si="0"/>
        <v>0</v>
      </c>
      <c r="N26" s="18">
        <f t="shared" si="0"/>
        <v>0</v>
      </c>
    </row>
    <row r="27" spans="1:14" s="14" customFormat="1" ht="107.25" customHeight="1" x14ac:dyDescent="0.25">
      <c r="A27" s="31">
        <v>21081500</v>
      </c>
      <c r="B27" s="32" t="s">
        <v>41</v>
      </c>
      <c r="C27" s="28">
        <v>900000</v>
      </c>
      <c r="D27" s="28">
        <v>900000</v>
      </c>
      <c r="E27" s="28"/>
      <c r="F27" s="28"/>
      <c r="G27" s="28">
        <f t="shared" si="1"/>
        <v>500000</v>
      </c>
      <c r="H27" s="18">
        <v>500000</v>
      </c>
      <c r="I27" s="18"/>
      <c r="J27" s="18"/>
      <c r="K27" s="18">
        <f t="shared" si="0"/>
        <v>1400000</v>
      </c>
      <c r="L27" s="18">
        <f t="shared" si="0"/>
        <v>1400000</v>
      </c>
      <c r="M27" s="18">
        <f t="shared" si="0"/>
        <v>0</v>
      </c>
      <c r="N27" s="18">
        <f t="shared" si="0"/>
        <v>0</v>
      </c>
    </row>
    <row r="28" spans="1:14" s="14" customFormat="1" ht="49.5" customHeight="1" x14ac:dyDescent="0.25">
      <c r="A28" s="31">
        <v>22080400</v>
      </c>
      <c r="B28" s="32" t="s">
        <v>32</v>
      </c>
      <c r="C28" s="28">
        <v>20000000</v>
      </c>
      <c r="D28" s="28">
        <v>20000000</v>
      </c>
      <c r="E28" s="28"/>
      <c r="F28" s="28"/>
      <c r="G28" s="28">
        <f t="shared" si="1"/>
        <v>4600000</v>
      </c>
      <c r="H28" s="18">
        <f>1600000+3000000</f>
        <v>4600000</v>
      </c>
      <c r="I28" s="18"/>
      <c r="J28" s="18"/>
      <c r="K28" s="18">
        <f t="shared" si="0"/>
        <v>24600000</v>
      </c>
      <c r="L28" s="18">
        <f t="shared" si="0"/>
        <v>24600000</v>
      </c>
      <c r="M28" s="18">
        <f t="shared" si="0"/>
        <v>0</v>
      </c>
      <c r="N28" s="18">
        <f t="shared" si="0"/>
        <v>0</v>
      </c>
    </row>
    <row r="29" spans="1:14" s="29" customFormat="1" ht="15.75" x14ac:dyDescent="0.25">
      <c r="A29" s="24">
        <v>24060300</v>
      </c>
      <c r="B29" s="35" t="s">
        <v>33</v>
      </c>
      <c r="C29" s="28">
        <v>5000000</v>
      </c>
      <c r="D29" s="28">
        <v>5000000</v>
      </c>
      <c r="E29" s="28"/>
      <c r="F29" s="28"/>
      <c r="G29" s="28">
        <f t="shared" si="1"/>
        <v>4000000</v>
      </c>
      <c r="H29" s="18">
        <v>4000000</v>
      </c>
      <c r="I29" s="18"/>
      <c r="J29" s="18"/>
      <c r="K29" s="18">
        <f t="shared" si="0"/>
        <v>9000000</v>
      </c>
      <c r="L29" s="18">
        <f t="shared" si="0"/>
        <v>9000000</v>
      </c>
      <c r="M29" s="18">
        <f t="shared" si="0"/>
        <v>0</v>
      </c>
      <c r="N29" s="18">
        <f t="shared" si="0"/>
        <v>0</v>
      </c>
    </row>
    <row r="30" spans="1:14" s="29" customFormat="1" ht="123" customHeight="1" x14ac:dyDescent="0.25">
      <c r="A30" s="24">
        <v>41021400</v>
      </c>
      <c r="B30" s="35" t="s">
        <v>34</v>
      </c>
      <c r="C30" s="28"/>
      <c r="D30" s="28"/>
      <c r="E30" s="28"/>
      <c r="F30" s="28"/>
      <c r="G30" s="28">
        <f t="shared" si="1"/>
        <v>24090600</v>
      </c>
      <c r="H30" s="18">
        <v>24090600</v>
      </c>
      <c r="I30" s="18"/>
      <c r="J30" s="18"/>
      <c r="K30" s="18">
        <f t="shared" si="0"/>
        <v>24090600</v>
      </c>
      <c r="L30" s="18">
        <f t="shared" si="0"/>
        <v>24090600</v>
      </c>
      <c r="M30" s="18">
        <f t="shared" si="0"/>
        <v>0</v>
      </c>
      <c r="N30" s="18">
        <f t="shared" si="0"/>
        <v>0</v>
      </c>
    </row>
    <row r="31" spans="1:14" s="29" customFormat="1" ht="33" customHeight="1" x14ac:dyDescent="0.25">
      <c r="A31" s="24">
        <v>41033900</v>
      </c>
      <c r="B31" s="35" t="s">
        <v>35</v>
      </c>
      <c r="C31" s="28"/>
      <c r="D31" s="28"/>
      <c r="E31" s="28"/>
      <c r="F31" s="28"/>
      <c r="G31" s="28">
        <f t="shared" si="1"/>
        <v>557344500</v>
      </c>
      <c r="H31" s="18">
        <v>557344500</v>
      </c>
      <c r="I31" s="18"/>
      <c r="J31" s="18"/>
      <c r="K31" s="18">
        <f t="shared" ref="K31:N35" si="2">C31+G31</f>
        <v>557344500</v>
      </c>
      <c r="L31" s="18">
        <f t="shared" si="2"/>
        <v>557344500</v>
      </c>
      <c r="M31" s="18">
        <f t="shared" si="2"/>
        <v>0</v>
      </c>
      <c r="N31" s="18">
        <f t="shared" si="2"/>
        <v>0</v>
      </c>
    </row>
    <row r="32" spans="1:14" s="29" customFormat="1" ht="45" x14ac:dyDescent="0.25">
      <c r="A32" s="24">
        <v>41051000</v>
      </c>
      <c r="B32" s="35" t="s">
        <v>36</v>
      </c>
      <c r="C32" s="28"/>
      <c r="D32" s="28"/>
      <c r="E32" s="28"/>
      <c r="F32" s="28"/>
      <c r="G32" s="28">
        <f t="shared" si="1"/>
        <v>14767300</v>
      </c>
      <c r="H32" s="18">
        <v>14767300</v>
      </c>
      <c r="I32" s="18"/>
      <c r="J32" s="18"/>
      <c r="K32" s="18">
        <f t="shared" si="2"/>
        <v>14767300</v>
      </c>
      <c r="L32" s="18">
        <f t="shared" si="2"/>
        <v>14767300</v>
      </c>
      <c r="M32" s="18">
        <f t="shared" si="2"/>
        <v>0</v>
      </c>
      <c r="N32" s="18">
        <f t="shared" si="2"/>
        <v>0</v>
      </c>
    </row>
    <row r="33" spans="1:14" s="29" customFormat="1" ht="60" x14ac:dyDescent="0.25">
      <c r="A33" s="24">
        <v>41051200</v>
      </c>
      <c r="B33" s="35" t="s">
        <v>37</v>
      </c>
      <c r="C33" s="28"/>
      <c r="D33" s="28"/>
      <c r="E33" s="28"/>
      <c r="F33" s="28"/>
      <c r="G33" s="28">
        <f t="shared" si="1"/>
        <v>2776100</v>
      </c>
      <c r="H33" s="18">
        <v>2776100</v>
      </c>
      <c r="I33" s="18"/>
      <c r="J33" s="18"/>
      <c r="K33" s="18">
        <f t="shared" si="2"/>
        <v>2776100</v>
      </c>
      <c r="L33" s="18">
        <f t="shared" si="2"/>
        <v>2776100</v>
      </c>
      <c r="M33" s="18">
        <f t="shared" si="2"/>
        <v>0</v>
      </c>
      <c r="N33" s="18">
        <f t="shared" si="2"/>
        <v>0</v>
      </c>
    </row>
    <row r="34" spans="1:14" s="29" customFormat="1" ht="15.75" x14ac:dyDescent="0.25">
      <c r="A34" s="24">
        <v>41053900</v>
      </c>
      <c r="B34" s="36" t="s">
        <v>38</v>
      </c>
      <c r="C34" s="28">
        <v>875736</v>
      </c>
      <c r="D34" s="28">
        <v>875736</v>
      </c>
      <c r="E34" s="28"/>
      <c r="F34" s="28"/>
      <c r="G34" s="28">
        <f t="shared" si="1"/>
        <v>6092999</v>
      </c>
      <c r="H34" s="18">
        <v>2244999</v>
      </c>
      <c r="I34" s="18">
        <v>3848000</v>
      </c>
      <c r="J34" s="18">
        <f>3250000+598000</f>
        <v>3848000</v>
      </c>
      <c r="K34" s="18">
        <f t="shared" si="2"/>
        <v>6968735</v>
      </c>
      <c r="L34" s="18">
        <f t="shared" si="2"/>
        <v>3120735</v>
      </c>
      <c r="M34" s="18">
        <f t="shared" si="2"/>
        <v>3848000</v>
      </c>
      <c r="N34" s="18">
        <f t="shared" si="2"/>
        <v>3848000</v>
      </c>
    </row>
    <row r="35" spans="1:14" s="29" customFormat="1" ht="94.5" x14ac:dyDescent="0.25">
      <c r="A35" s="24">
        <v>41057700</v>
      </c>
      <c r="B35" s="34" t="s">
        <v>39</v>
      </c>
      <c r="C35" s="28"/>
      <c r="D35" s="28"/>
      <c r="E35" s="28"/>
      <c r="F35" s="28"/>
      <c r="G35" s="28">
        <f t="shared" si="1"/>
        <v>98092</v>
      </c>
      <c r="H35" s="18">
        <v>98092</v>
      </c>
      <c r="I35" s="18"/>
      <c r="J35" s="18"/>
      <c r="K35" s="18">
        <f t="shared" si="2"/>
        <v>98092</v>
      </c>
      <c r="L35" s="18">
        <f t="shared" si="2"/>
        <v>98092</v>
      </c>
      <c r="M35" s="18">
        <f t="shared" si="2"/>
        <v>0</v>
      </c>
      <c r="N35" s="18">
        <f t="shared" si="2"/>
        <v>0</v>
      </c>
    </row>
    <row r="36" spans="1:14" s="3" customFormat="1" ht="12" customHeight="1" x14ac:dyDescent="0.2">
      <c r="A36" s="13"/>
    </row>
    <row r="37" spans="1:14" s="3" customFormat="1" ht="13.5" hidden="1" customHeight="1" x14ac:dyDescent="0.2">
      <c r="A37" s="13"/>
    </row>
    <row r="38" spans="1:14" ht="13.5" hidden="1" customHeight="1" x14ac:dyDescent="0.2"/>
    <row r="39" spans="1:14" ht="3.75" hidden="1" customHeight="1" x14ac:dyDescent="0.2"/>
    <row r="40" spans="1:14" s="19" customFormat="1" ht="39" customHeight="1" x14ac:dyDescent="0.3">
      <c r="A40" s="45" t="s">
        <v>13</v>
      </c>
      <c r="B40" s="45"/>
      <c r="C40" s="45"/>
      <c r="D40" s="45"/>
      <c r="E40" s="45"/>
      <c r="F40" s="20"/>
      <c r="G40" s="20"/>
      <c r="H40" s="20"/>
      <c r="I40" s="20"/>
      <c r="J40" s="20"/>
      <c r="K40" s="20"/>
      <c r="L40" s="20" t="s">
        <v>42</v>
      </c>
      <c r="M40" s="20"/>
      <c r="N40" s="20"/>
    </row>
  </sheetData>
  <mergeCells count="17">
    <mergeCell ref="K10:K11"/>
    <mergeCell ref="D10:D11"/>
    <mergeCell ref="A40:E40"/>
    <mergeCell ref="E7:J7"/>
    <mergeCell ref="C10:C11"/>
    <mergeCell ref="G10:G11"/>
    <mergeCell ref="H10:H11"/>
    <mergeCell ref="E6:J6"/>
    <mergeCell ref="L10:L11"/>
    <mergeCell ref="C9:F9"/>
    <mergeCell ref="G9:J9"/>
    <mergeCell ref="K9:N9"/>
    <mergeCell ref="M1:N1"/>
    <mergeCell ref="M2:N2"/>
    <mergeCell ref="A5:N5"/>
    <mergeCell ref="A9:A11"/>
    <mergeCell ref="B9:B11"/>
  </mergeCells>
  <phoneticPr fontId="7" type="noConversion"/>
  <printOptions horizontalCentered="1"/>
  <pageMargins left="0.19685039370078741" right="0.19685039370078741" top="1.3779527559055118" bottom="0.3937007874015748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 Windows</cp:lastModifiedBy>
  <cp:lastPrinted>2023-07-25T11:16:21Z</cp:lastPrinted>
  <dcterms:created xsi:type="dcterms:W3CDTF">1996-10-08T23:32:33Z</dcterms:created>
  <dcterms:modified xsi:type="dcterms:W3CDTF">2023-07-25T11:38:40Z</dcterms:modified>
</cp:coreProperties>
</file>