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17370" windowHeight="1236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 refMode="R1C1"/>
</workbook>
</file>

<file path=xl/calcChain.xml><?xml version="1.0" encoding="utf-8"?>
<calcChain xmlns="http://schemas.openxmlformats.org/spreadsheetml/2006/main">
  <c r="I193" i="20" l="1"/>
  <c r="I194" i="20"/>
  <c r="I195" i="20"/>
  <c r="I196" i="20"/>
  <c r="I197" i="20"/>
  <c r="I198" i="20"/>
  <c r="J176" i="20"/>
  <c r="K176" i="20" s="1"/>
  <c r="J177" i="20"/>
  <c r="K177" i="20" s="1"/>
  <c r="F176" i="20"/>
  <c r="F177" i="20"/>
  <c r="F181" i="20"/>
  <c r="F182" i="20"/>
  <c r="F184" i="20"/>
  <c r="F185" i="20"/>
  <c r="F186" i="20"/>
  <c r="F187" i="20"/>
  <c r="F188" i="20"/>
  <c r="F189" i="20"/>
  <c r="I192" i="20" l="1"/>
  <c r="H193" i="20"/>
  <c r="J193" i="20" s="1"/>
  <c r="H194" i="20"/>
  <c r="H195" i="20"/>
  <c r="H196" i="20"/>
  <c r="H197" i="20"/>
  <c r="H198" i="20"/>
  <c r="H192" i="20"/>
  <c r="J192" i="20" s="1"/>
  <c r="E183" i="20"/>
  <c r="D183" i="20"/>
  <c r="I140" i="20"/>
  <c r="H140" i="20"/>
  <c r="E143" i="20"/>
  <c r="E140" i="20" s="1"/>
  <c r="D143" i="20"/>
  <c r="D140" i="20" s="1"/>
  <c r="I125" i="20"/>
  <c r="I108" i="20"/>
  <c r="F121" i="20"/>
  <c r="G121" i="20" s="1"/>
  <c r="F87" i="20"/>
  <c r="G87" i="20" s="1"/>
  <c r="H125" i="20" l="1"/>
  <c r="I80" i="20"/>
  <c r="F81" i="20"/>
  <c r="F82" i="20"/>
  <c r="H80" i="20"/>
  <c r="H72" i="20"/>
  <c r="E38" i="20"/>
  <c r="D108" i="20"/>
  <c r="E119" i="20"/>
  <c r="D119" i="20"/>
  <c r="D107" i="20" s="1"/>
  <c r="D96" i="20"/>
  <c r="E125" i="20"/>
  <c r="D125" i="20"/>
  <c r="E108" i="20"/>
  <c r="F111" i="20"/>
  <c r="E72" i="20"/>
  <c r="E80" i="20"/>
  <c r="D80" i="20"/>
  <c r="D69" i="20" s="1"/>
  <c r="D129" i="20" s="1"/>
  <c r="D72" i="20"/>
  <c r="I43" i="20"/>
  <c r="H43" i="20"/>
  <c r="H38" i="20"/>
  <c r="H35" i="20" s="1"/>
  <c r="H132" i="20" s="1"/>
  <c r="D38" i="20"/>
  <c r="D35" i="20" s="1"/>
  <c r="D132" i="20" s="1"/>
  <c r="J127" i="20"/>
  <c r="L129" i="20"/>
  <c r="E69" i="20" l="1"/>
  <c r="D53" i="20"/>
  <c r="D133" i="20" s="1"/>
  <c r="E107" i="20"/>
  <c r="E175" i="20"/>
  <c r="E191" i="20" s="1"/>
  <c r="I38" i="20"/>
  <c r="K127" i="20"/>
  <c r="H108" i="20"/>
  <c r="J130" i="20" l="1"/>
  <c r="J43" i="20" l="1"/>
  <c r="K43" i="20" s="1"/>
  <c r="F41" i="20"/>
  <c r="G41" i="20" s="1"/>
  <c r="F144" i="20"/>
  <c r="F145" i="20"/>
  <c r="F146" i="20"/>
  <c r="F147" i="20"/>
  <c r="F148" i="20"/>
  <c r="F149" i="20"/>
  <c r="F143" i="20"/>
  <c r="D197" i="20"/>
  <c r="D194" i="20"/>
  <c r="E193" i="20"/>
  <c r="D193" i="20"/>
  <c r="F140" i="20" l="1"/>
  <c r="F43" i="20"/>
  <c r="G43" i="20" s="1"/>
  <c r="F40" i="20"/>
  <c r="E96" i="20"/>
  <c r="E53" i="20" s="1"/>
  <c r="H96" i="20"/>
  <c r="I96" i="20"/>
  <c r="J100" i="20"/>
  <c r="K100" i="20" s="1"/>
  <c r="K96" i="20" s="1"/>
  <c r="F100" i="20"/>
  <c r="F96" i="20" s="1"/>
  <c r="F48" i="20"/>
  <c r="G48" i="20" s="1"/>
  <c r="F49" i="20"/>
  <c r="I183" i="20"/>
  <c r="H183" i="20"/>
  <c r="H175" i="20"/>
  <c r="J81" i="20"/>
  <c r="J82" i="20"/>
  <c r="K82" i="20" s="1"/>
  <c r="F51" i="20"/>
  <c r="I72" i="20"/>
  <c r="I69" i="20" s="1"/>
  <c r="G100" i="20" l="1"/>
  <c r="G96" i="20" s="1"/>
  <c r="J96" i="20"/>
  <c r="H191" i="20"/>
  <c r="J125" i="20"/>
  <c r="K125" i="20" s="1"/>
  <c r="F110" i="20"/>
  <c r="G110" i="20" s="1"/>
  <c r="F112" i="20"/>
  <c r="F113" i="20"/>
  <c r="F114" i="20"/>
  <c r="G114" i="20" s="1"/>
  <c r="F115" i="20"/>
  <c r="F116" i="20"/>
  <c r="F117" i="20"/>
  <c r="G117" i="20" s="1"/>
  <c r="F118" i="20"/>
  <c r="F109" i="20"/>
  <c r="G109" i="20" s="1"/>
  <c r="F124" i="20"/>
  <c r="F126" i="20"/>
  <c r="F127" i="20"/>
  <c r="F128" i="20"/>
  <c r="J184" i="20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J178" i="20"/>
  <c r="K178" i="20" s="1"/>
  <c r="J179" i="20"/>
  <c r="K179" i="20" s="1"/>
  <c r="J180" i="20"/>
  <c r="K180" i="20" s="1"/>
  <c r="J181" i="20"/>
  <c r="K181" i="20" s="1"/>
  <c r="J182" i="20"/>
  <c r="K182" i="20" s="1"/>
  <c r="G177" i="20"/>
  <c r="F178" i="20"/>
  <c r="G178" i="20" s="1"/>
  <c r="F179" i="20"/>
  <c r="G179" i="20" s="1"/>
  <c r="F180" i="20"/>
  <c r="G180" i="20" s="1"/>
  <c r="G181" i="20"/>
  <c r="G182" i="20"/>
  <c r="D175" i="20"/>
  <c r="D191" i="20" s="1"/>
  <c r="I175" i="20"/>
  <c r="J175" i="20" s="1"/>
  <c r="G184" i="20"/>
  <c r="G185" i="20"/>
  <c r="G186" i="20"/>
  <c r="G187" i="20"/>
  <c r="G188" i="20"/>
  <c r="G189" i="20"/>
  <c r="F190" i="20"/>
  <c r="G190" i="20" s="1"/>
  <c r="G176" i="20"/>
  <c r="J120" i="20"/>
  <c r="J122" i="20"/>
  <c r="J123" i="20"/>
  <c r="K123" i="20" s="1"/>
  <c r="F120" i="20"/>
  <c r="G120" i="20" s="1"/>
  <c r="F122" i="20"/>
  <c r="G122" i="20" s="1"/>
  <c r="F123" i="20"/>
  <c r="G123" i="20" s="1"/>
  <c r="J109" i="20"/>
  <c r="J110" i="20"/>
  <c r="J114" i="20"/>
  <c r="J117" i="20"/>
  <c r="J118" i="20"/>
  <c r="J71" i="20"/>
  <c r="J73" i="20"/>
  <c r="J74" i="20"/>
  <c r="J75" i="20"/>
  <c r="J76" i="20"/>
  <c r="J77" i="20"/>
  <c r="J78" i="20"/>
  <c r="J83" i="20"/>
  <c r="J84" i="20"/>
  <c r="J85" i="20"/>
  <c r="J86" i="20"/>
  <c r="J87" i="20"/>
  <c r="K87" i="20" s="1"/>
  <c r="J88" i="20"/>
  <c r="J90" i="20"/>
  <c r="J70" i="20"/>
  <c r="F71" i="20"/>
  <c r="G71" i="20" s="1"/>
  <c r="F73" i="20"/>
  <c r="G73" i="20" s="1"/>
  <c r="F74" i="20"/>
  <c r="G74" i="20" s="1"/>
  <c r="F75" i="20"/>
  <c r="G75" i="20" s="1"/>
  <c r="F76" i="20"/>
  <c r="G76" i="20" s="1"/>
  <c r="F78" i="20"/>
  <c r="G78" i="20" s="1"/>
  <c r="F83" i="20"/>
  <c r="G83" i="20" s="1"/>
  <c r="F84" i="20"/>
  <c r="G84" i="20" s="1"/>
  <c r="F85" i="20"/>
  <c r="G85" i="20" s="1"/>
  <c r="F86" i="20"/>
  <c r="G86" i="20" s="1"/>
  <c r="F88" i="20"/>
  <c r="F90" i="20"/>
  <c r="G90" i="20" s="1"/>
  <c r="F70" i="20"/>
  <c r="G70" i="20" s="1"/>
  <c r="J40" i="20"/>
  <c r="J41" i="20"/>
  <c r="F37" i="20"/>
  <c r="G37" i="20" s="1"/>
  <c r="H119" i="20"/>
  <c r="I129" i="20"/>
  <c r="I191" i="20" l="1"/>
  <c r="J191" i="20" s="1"/>
  <c r="K191" i="20" s="1"/>
  <c r="H107" i="20"/>
  <c r="F125" i="20"/>
  <c r="K184" i="20"/>
  <c r="J183" i="20"/>
  <c r="K183" i="20" s="1"/>
  <c r="J37" i="20"/>
  <c r="F80" i="20"/>
  <c r="G80" i="20" s="1"/>
  <c r="K175" i="20"/>
  <c r="F175" i="20"/>
  <c r="G175" i="20" s="1"/>
  <c r="E129" i="20" l="1"/>
  <c r="J197" i="20"/>
  <c r="K197" i="20" s="1"/>
  <c r="K192" i="20"/>
  <c r="E195" i="20"/>
  <c r="E196" i="20"/>
  <c r="E197" i="20"/>
  <c r="F197" i="20" s="1"/>
  <c r="G197" i="20" s="1"/>
  <c r="E198" i="20"/>
  <c r="E194" i="20"/>
  <c r="F193" i="20"/>
  <c r="G193" i="20" s="1"/>
  <c r="E192" i="20"/>
  <c r="J196" i="20" l="1"/>
  <c r="K196" i="20" s="1"/>
  <c r="J195" i="20"/>
  <c r="K195" i="20" s="1"/>
  <c r="J198" i="20"/>
  <c r="K198" i="20" s="1"/>
  <c r="K193" i="20"/>
  <c r="J194" i="20"/>
  <c r="F108" i="20"/>
  <c r="G108" i="20" s="1"/>
  <c r="E133" i="20" l="1"/>
  <c r="F119" i="20"/>
  <c r="G119" i="20" s="1"/>
  <c r="K122" i="20"/>
  <c r="K120" i="20"/>
  <c r="K110" i="20"/>
  <c r="K114" i="20"/>
  <c r="K117" i="20"/>
  <c r="K109" i="20"/>
  <c r="K71" i="20"/>
  <c r="K73" i="20"/>
  <c r="K74" i="20"/>
  <c r="K75" i="20"/>
  <c r="K76" i="20"/>
  <c r="K78" i="20"/>
  <c r="K83" i="20"/>
  <c r="K85" i="20"/>
  <c r="K86" i="20"/>
  <c r="K88" i="20"/>
  <c r="K90" i="20"/>
  <c r="K70" i="20"/>
  <c r="K37" i="20"/>
  <c r="J52" i="20"/>
  <c r="J45" i="20"/>
  <c r="J46" i="20"/>
  <c r="J47" i="20"/>
  <c r="J48" i="20"/>
  <c r="J49" i="20"/>
  <c r="J50" i="20"/>
  <c r="J51" i="20"/>
  <c r="I119" i="20"/>
  <c r="I107" i="20" s="1"/>
  <c r="J80" i="20"/>
  <c r="K80" i="20" s="1"/>
  <c r="J72" i="20"/>
  <c r="K72" i="20" s="1"/>
  <c r="D198" i="20"/>
  <c r="F198" i="20" s="1"/>
  <c r="G198" i="20" s="1"/>
  <c r="D196" i="20"/>
  <c r="D195" i="20"/>
  <c r="F195" i="20" s="1"/>
  <c r="G195" i="20" s="1"/>
  <c r="D192" i="20"/>
  <c r="F192" i="20" s="1"/>
  <c r="G192" i="20" s="1"/>
  <c r="F183" i="20" l="1"/>
  <c r="G183" i="20" s="1"/>
  <c r="I35" i="20"/>
  <c r="I53" i="20"/>
  <c r="F39" i="20"/>
  <c r="G39" i="20" s="1"/>
  <c r="F42" i="20"/>
  <c r="G42" i="20" s="1"/>
  <c r="J38" i="20"/>
  <c r="K38" i="20" s="1"/>
  <c r="J39" i="20"/>
  <c r="K39" i="20" s="1"/>
  <c r="F107" i="20"/>
  <c r="G107" i="20" s="1"/>
  <c r="F196" i="20"/>
  <c r="G196" i="20" s="1"/>
  <c r="H69" i="20"/>
  <c r="J108" i="20"/>
  <c r="K108" i="20" s="1"/>
  <c r="J119" i="20"/>
  <c r="K119" i="20" s="1"/>
  <c r="F194" i="20"/>
  <c r="G194" i="20" s="1"/>
  <c r="H53" i="20" l="1"/>
  <c r="H133" i="20" s="1"/>
  <c r="H129" i="20"/>
  <c r="I131" i="20"/>
  <c r="F38" i="20"/>
  <c r="G38" i="20" s="1"/>
  <c r="E35" i="20"/>
  <c r="E132" i="20" s="1"/>
  <c r="J107" i="20"/>
  <c r="K107" i="20" s="1"/>
  <c r="I132" i="20"/>
  <c r="J69" i="20"/>
  <c r="J42" i="20"/>
  <c r="F191" i="20"/>
  <c r="G191" i="20" s="1"/>
  <c r="K131" i="20" l="1"/>
  <c r="H134" i="20"/>
  <c r="K69" i="20"/>
  <c r="K129" i="20" s="1"/>
  <c r="J129" i="20"/>
  <c r="I133" i="20"/>
  <c r="E134" i="20"/>
  <c r="F35" i="20"/>
  <c r="G35" i="20" s="1"/>
  <c r="F72" i="20"/>
  <c r="G72" i="20" s="1"/>
  <c r="K42" i="20"/>
  <c r="J35" i="20"/>
  <c r="J53" i="20"/>
  <c r="K53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J133" i="20" l="1"/>
  <c r="K133" i="20" s="1"/>
  <c r="F129" i="20"/>
  <c r="G129" i="20" s="1"/>
  <c r="F69" i="20"/>
  <c r="G69" i="20" s="1"/>
  <c r="D134" i="20"/>
  <c r="K139" i="20"/>
  <c r="J139" i="20"/>
  <c r="G139" i="20"/>
  <c r="L130" i="20"/>
  <c r="G68" i="20"/>
  <c r="K35" i="20"/>
  <c r="F132" i="20" l="1"/>
  <c r="F53" i="20"/>
  <c r="G53" i="20" s="1"/>
  <c r="I134" i="20"/>
  <c r="G132" i="20" l="1"/>
  <c r="J132" i="20"/>
  <c r="F131" i="20"/>
  <c r="G131" i="20" s="1"/>
  <c r="F133" i="20"/>
  <c r="G133" i="20" s="1"/>
  <c r="K132" i="20" l="1"/>
  <c r="J134" i="20"/>
  <c r="F134" i="20"/>
  <c r="G134" i="20"/>
</calcChain>
</file>

<file path=xl/sharedStrings.xml><?xml version="1.0" encoding="utf-8"?>
<sst xmlns="http://schemas.openxmlformats.org/spreadsheetml/2006/main" count="362" uniqueCount="298">
  <si>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</si>
  <si>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</si>
  <si>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</si>
  <si>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</si>
  <si>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</si>
  <si>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</si>
  <si>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</si>
  <si>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</si>
  <si>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</si>
  <si>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</si>
  <si>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</si>
  <si>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</si>
  <si>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</si>
  <si>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</si>
  <si>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</si>
  <si>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</si>
  <si>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</si>
  <si>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</si>
  <si>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</si>
  <si>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</si>
  <si>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</si>
  <si>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</si>
  <si>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</si>
  <si>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</si>
  <si>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</si>
  <si>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</si>
  <si>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</si>
  <si>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</si>
  <si>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</si>
  <si>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</si>
  <si>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</si>
  <si>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</si>
  <si>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</si>
  <si>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</si>
  <si>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</si>
  <si>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</si>
  <si>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</si>
  <si>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</si>
  <si>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</si>
  <si>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</si>
  <si>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</si>
  <si>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</si>
  <si>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</si>
  <si>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</si>
  <si>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</si>
  <si>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</si>
  <si>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</si>
  <si>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</si>
  <si>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</si>
  <si>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</si>
  <si>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</si>
  <si>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</si>
  <si>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</si>
  <si>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</si>
  <si>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</si>
  <si>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</si>
  <si>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</si>
  <si>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</si>
  <si>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</si>
  <si>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</si>
  <si>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</si>
  <si>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</si>
  <si>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</si>
  <si>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</si>
  <si>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</si>
  <si>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</si>
  <si>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</si>
  <si>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</si>
  <si>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</si>
  <si>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</si>
  <si>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</si>
  <si>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</si>
  <si>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</si>
  <si>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</si>
  <si>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</si>
  <si>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</si>
  <si>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</si>
  <si>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</si>
  <si>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</si>
  <si>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</si>
  <si>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</si>
  <si>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</si>
  <si>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</si>
  <si>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</si>
  <si>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</si>
  <si>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</si>
  <si>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</si>
  <si>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</si>
  <si>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</si>
  <si>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</si>
  <si>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</si>
  <si>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</si>
  <si>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</si>
  <si>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</si>
  <si>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</si>
  <si>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</si>
  <si>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</si>
  <si>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</si>
  <si>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</si>
  <si>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</si>
  <si>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</si>
  <si>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</si>
  <si>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</si>
  <si>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</si>
  <si>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</si>
  <si>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</si>
  <si>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</si>
  <si>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</si>
  <si>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</si>
  <si>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</si>
  <si>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</si>
  <si>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</si>
  <si>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</si>
  <si>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</si>
  <si>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</si>
  <si>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</si>
  <si>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</si>
  <si>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</si>
  <si>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</si>
  <si>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</si>
  <si>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</si>
  <si>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</si>
  <si>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</si>
  <si>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</si>
  <si>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</si>
  <si>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</si>
  <si>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</si>
  <si>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</si>
  <si>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</si>
  <si>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</si>
  <si>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</si>
  <si>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</si>
  <si>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</si>
  <si>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</si>
  <si>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</si>
  <si>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</si>
  <si>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</si>
  <si>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</si>
  <si>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</si>
  <si>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</si>
  <si>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</si>
  <si>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</si>
  <si>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</si>
  <si>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</si>
  <si>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</si>
  <si>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</si>
  <si>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</si>
  <si>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</si>
  <si>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</si>
  <si>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</si>
  <si>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</si>
  <si>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</si>
  <si>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</si>
  <si>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</si>
  <si>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</si>
  <si>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</si>
  <si>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</si>
  <si>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</si>
  <si>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</si>
  <si>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</si>
  <si>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</si>
  <si>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</si>
  <si>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</si>
  <si>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</si>
  <si>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</si>
  <si>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</si>
  <si>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</si>
  <si>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</si>
  <si>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</si>
  <si>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</si>
  <si>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</si>
  <si>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</si>
  <si>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</si>
  <si>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</si>
  <si>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</si>
  <si>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</si>
  <si>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</si>
  <si>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</si>
  <si>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</si>
  <si>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</si>
  <si>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</si>
  <si>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</si>
  <si>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</si>
  <si>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</si>
  <si>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</si>
  <si>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</si>
  <si>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</si>
  <si>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</si>
  <si>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</si>
  <si>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</si>
  <si>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</si>
  <si>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</si>
  <si>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</si>
  <si>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</si>
  <si>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</si>
  <si>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</si>
  <si>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</si>
  <si>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</si>
  <si>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</si>
  <si>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</si>
  <si>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</si>
  <si>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</si>
  <si>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</si>
  <si>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</si>
  <si>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</si>
  <si>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</si>
  <si>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</si>
  <si>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</si>
  <si>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</si>
  <si>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</si>
  <si>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</si>
  <si>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</si>
  <si>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</si>
  <si>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</si>
  <si>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</si>
  <si>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</si>
  <si>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</si>
  <si>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</si>
  <si>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</si>
  <si>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</si>
  <si>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</si>
  <si>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</si>
  <si>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</si>
  <si>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</si>
  <si>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</si>
  <si>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</si>
  <si>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</si>
  <si>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</si>
  <si>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</si>
  <si>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</si>
  <si>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</si>
  <si>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</si>
  <si>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</si>
  <si>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</si>
  <si>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</si>
  <si>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</si>
  <si>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</si>
  <si>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</si>
  <si>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</si>
  <si>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</si>
  <si>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</si>
  <si>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</si>
  <si>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</si>
  <si>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</si>
  <si>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</si>
  <si>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</si>
  <si>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</si>
  <si>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</si>
  <si>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</si>
  <si>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</si>
  <si>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</si>
  <si>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</si>
  <si>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</si>
  <si>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</si>
  <si>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</si>
  <si>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</si>
  <si>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</si>
  <si>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</si>
  <si>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</si>
  <si>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</si>
  <si>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</si>
  <si>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</si>
  <si>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</si>
  <si>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</si>
  <si>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</si>
  <si>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</si>
  <si>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</si>
  <si>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</si>
  <si>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</si>
  <si>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</si>
  <si>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</si>
  <si>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</si>
  <si>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</si>
  <si>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</si>
  <si>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</si>
  <si>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</si>
  <si>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</si>
  <si>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</si>
  <si>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</si>
  <si>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</si>
  <si>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</si>
  <si>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</si>
  <si>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«Центр первинної медичної допомоги Івано-Франківської міської ради»</t>
  </si>
  <si>
    <t xml:space="preserve">комунальне підприємство    </t>
  </si>
  <si>
    <t>Івано-Франківськ</t>
  </si>
  <si>
    <t xml:space="preserve">Охорона здоров'я      </t>
  </si>
  <si>
    <t xml:space="preserve">Діяльність лікарських закладів      </t>
  </si>
  <si>
    <t xml:space="preserve">Україна, 76000, Івано-Франківська область, м.Івано-Франківськ, вул.Довга, 42      </t>
  </si>
  <si>
    <t xml:space="preserve">  </t>
  </si>
  <si>
    <t xml:space="preserve"> </t>
  </si>
  <si>
    <t xml:space="preserve">                                                 Галина ЯЦКІВ</t>
  </si>
  <si>
    <t xml:space="preserve">                                                      Марія БОЙКО</t>
  </si>
  <si>
    <t>Руслан МАРЦІНКІВ</t>
  </si>
  <si>
    <t>Ганна ІВАНЧИШИН</t>
  </si>
  <si>
    <t>Ганна ІВАНЧІИШИН</t>
  </si>
  <si>
    <r>
      <t xml:space="preserve">                                                                             ЗВІТ ПРО ВИКОНАННЯ  ФІНАНСОВОГО ПЛАНУ КОМУНАЛЬНОГО НЕКОМЕРЦІЙНОГО ПІДПРИЄМСТВА                                                                                                                                " ЦЕНТР ПЕРВИННОЇ МЕДИЧНОЇ ДОПОМОГИ ІВАНО-ФРАНКІВСЬКОЇ МІСЬКОЇ РАДИ" ЗА  4</t>
    </r>
    <r>
      <rPr>
        <b/>
        <u/>
        <sz val="17"/>
        <rFont val="Times New Roman"/>
        <family val="1"/>
        <charset val="204"/>
      </rPr>
      <t xml:space="preserve"> квартал 2021р.__</t>
    </r>
    <r>
      <rPr>
        <b/>
        <sz val="17"/>
        <rFont val="Times New Roman"/>
        <family val="1"/>
        <charset val="204"/>
      </rPr>
      <t>_____</t>
    </r>
  </si>
  <si>
    <r>
      <t>Звітний період (_</t>
    </r>
    <r>
      <rPr>
        <b/>
        <u/>
        <sz val="15"/>
        <rFont val="Times New Roman"/>
        <family val="1"/>
        <charset val="204"/>
      </rPr>
      <t>_4 квартал 2021 року</t>
    </r>
    <r>
      <rPr>
        <b/>
        <sz val="15"/>
        <rFont val="Times New Roman"/>
        <family val="1"/>
        <charset val="204"/>
      </rPr>
      <t>)</t>
    </r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</si>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</sst>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_-* #,##0.0\ _₴_-;\-* #,##0.0\ _₴_-;_-* &quot;-&quot;?\ _₴_-;_-@_-"/>
    <numFmt numFmtId="177" formatCode="#,##0.0"/>
    <numFmt numFmtId="178" formatCode="_(* #,##0.00_);_(* \(#,##0.00\);_(* &quot;-&quot;_);_(@_)"/>
    <numFmt numFmtId="179" formatCode="0.0"/>
  </numFmts>
  <fonts count="8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7"/>
      <name val="Times New Roman"/>
      <family val="1"/>
      <charset val="204"/>
    </font>
    <font>
      <b/>
      <u/>
      <sz val="15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434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175" fontId="69" fillId="28" borderId="3" xfId="0" applyNumberFormat="1" applyFont="1" applyFill="1" applyBorder="1" applyAlignment="1">
      <alignment vertical="center" wrapText="1"/>
    </xf>
    <xf numFmtId="175" fontId="76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27" xfId="0" applyFont="1" applyFill="1" applyBorder="1" applyAlignment="1">
      <alignment vertical="center" wrapText="1"/>
    </xf>
    <xf numFmtId="0" fontId="78" fillId="0" borderId="27" xfId="0" applyFont="1" applyFill="1" applyBorder="1" applyAlignment="1">
      <alignment vertical="center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29" xfId="0" applyFont="1" applyFill="1" applyBorder="1" applyAlignment="1">
      <alignment vertical="center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175" fontId="69" fillId="28" borderId="12" xfId="0" applyNumberFormat="1" applyFont="1" applyFill="1" applyBorder="1" applyAlignment="1">
      <alignment vertical="center" wrapText="1"/>
    </xf>
    <xf numFmtId="175" fontId="76" fillId="28" borderId="12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171" fontId="62" fillId="28" borderId="26" xfId="0" applyNumberFormat="1" applyFont="1" applyFill="1" applyBorder="1" applyAlignment="1">
      <alignment vertical="center" wrapText="1"/>
    </xf>
    <xf numFmtId="175" fontId="66" fillId="28" borderId="26" xfId="0" applyNumberFormat="1" applyFont="1" applyFill="1" applyBorder="1" applyAlignment="1">
      <alignment vertical="center" wrapText="1"/>
    </xf>
    <xf numFmtId="175" fontId="69" fillId="28" borderId="26" xfId="0" applyNumberFormat="1" applyFont="1" applyFill="1" applyBorder="1" applyAlignment="1">
      <alignment vertical="center" wrapText="1"/>
    </xf>
    <xf numFmtId="175" fontId="76" fillId="28" borderId="26" xfId="0" applyNumberFormat="1" applyFont="1" applyFill="1" applyBorder="1" applyAlignment="1">
      <alignment vertical="center" wrapText="1"/>
    </xf>
    <xf numFmtId="3" fontId="65" fillId="28" borderId="12" xfId="0" applyNumberFormat="1" applyFont="1" applyFill="1" applyBorder="1" applyAlignment="1">
      <alignment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8" fillId="28" borderId="3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42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4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71" fillId="28" borderId="41" xfId="0" applyFont="1" applyFill="1" applyBorder="1" applyAlignment="1">
      <alignment vertical="center" wrapText="1"/>
    </xf>
    <xf numFmtId="0" fontId="71" fillId="28" borderId="45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0" fontId="70" fillId="28" borderId="46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9" fillId="30" borderId="28" xfId="0" applyFont="1" applyFill="1" applyBorder="1" applyAlignment="1">
      <alignment vertical="center" wrapText="1"/>
    </xf>
    <xf numFmtId="0" fontId="70" fillId="30" borderId="15" xfId="0" applyFont="1" applyFill="1" applyBorder="1" applyAlignment="1">
      <alignment horizontal="center" vertical="center" wrapText="1"/>
    </xf>
    <xf numFmtId="0" fontId="73" fillId="28" borderId="41" xfId="0" applyFont="1" applyFill="1" applyBorder="1" applyAlignment="1">
      <alignment vertical="center" wrapText="1"/>
    </xf>
    <xf numFmtId="0" fontId="74" fillId="28" borderId="44" xfId="0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5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62" fillId="28" borderId="14" xfId="0" applyFont="1" applyFill="1" applyBorder="1" applyAlignment="1">
      <alignment horizontal="center" vertical="center" wrapText="1"/>
    </xf>
    <xf numFmtId="0" fontId="73" fillId="28" borderId="46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6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2" fillId="28" borderId="45" xfId="0" applyFont="1" applyFill="1" applyBorder="1" applyAlignment="1">
      <alignment horizontal="center" vertical="center" wrapText="1"/>
    </xf>
    <xf numFmtId="0" fontId="62" fillId="28" borderId="47" xfId="0" applyFont="1" applyFill="1" applyBorder="1" applyAlignment="1">
      <alignment horizontal="center" vertical="center" wrapText="1"/>
    </xf>
    <xf numFmtId="175" fontId="62" fillId="28" borderId="50" xfId="0" applyNumberFormat="1" applyFont="1" applyFill="1" applyBorder="1" applyAlignment="1">
      <alignment vertical="center" wrapText="1"/>
    </xf>
    <xf numFmtId="175" fontId="62" fillId="28" borderId="48" xfId="0" applyNumberFormat="1" applyFont="1" applyFill="1" applyBorder="1" applyAlignment="1">
      <alignment vertical="center" wrapText="1"/>
    </xf>
    <xf numFmtId="175" fontId="62" fillId="28" borderId="49" xfId="0" applyNumberFormat="1" applyFont="1" applyFill="1" applyBorder="1" applyAlignment="1">
      <alignment vertical="center" wrapText="1"/>
    </xf>
    <xf numFmtId="0" fontId="64" fillId="28" borderId="3" xfId="0" applyFont="1" applyFill="1" applyBorder="1" applyAlignment="1">
      <alignment vertical="center"/>
    </xf>
    <xf numFmtId="0" fontId="64" fillId="28" borderId="51" xfId="0" applyFont="1" applyFill="1" applyBorder="1" applyAlignment="1">
      <alignment vertical="center"/>
    </xf>
    <xf numFmtId="0" fontId="64" fillId="28" borderId="52" xfId="0" applyFont="1" applyFill="1" applyBorder="1" applyAlignment="1">
      <alignment vertical="center"/>
    </xf>
    <xf numFmtId="0" fontId="69" fillId="28" borderId="53" xfId="0" applyFont="1" applyFill="1" applyBorder="1" applyAlignment="1">
      <alignment vertical="center"/>
    </xf>
    <xf numFmtId="0" fontId="69" fillId="28" borderId="53" xfId="0" applyFont="1" applyFill="1" applyBorder="1" applyAlignment="1">
      <alignment horizontal="left" vertical="center"/>
    </xf>
    <xf numFmtId="0" fontId="69" fillId="28" borderId="54" xfId="0" applyFont="1" applyFill="1" applyBorder="1" applyAlignment="1">
      <alignment vertical="center"/>
    </xf>
    <xf numFmtId="0" fontId="64" fillId="28" borderId="12" xfId="0" applyFont="1" applyFill="1" applyBorder="1" applyAlignment="1">
      <alignment vertical="center"/>
    </xf>
    <xf numFmtId="0" fontId="64" fillId="28" borderId="37" xfId="0" applyFont="1" applyFill="1" applyBorder="1" applyAlignment="1">
      <alignment vertical="center"/>
    </xf>
    <xf numFmtId="0" fontId="64" fillId="28" borderId="35" xfId="0" applyFont="1" applyFill="1" applyBorder="1" applyAlignment="1">
      <alignment vertical="center"/>
    </xf>
    <xf numFmtId="0" fontId="62" fillId="31" borderId="28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horizontal="center" vertical="center" wrapText="1"/>
    </xf>
    <xf numFmtId="3" fontId="65" fillId="28" borderId="50" xfId="0" applyNumberFormat="1" applyFont="1" applyFill="1" applyBorder="1" applyAlignment="1">
      <alignment vertical="center" wrapText="1"/>
    </xf>
    <xf numFmtId="3" fontId="65" fillId="28" borderId="40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39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3" fontId="65" fillId="31" borderId="56" xfId="0" applyNumberFormat="1" applyFont="1" applyFill="1" applyBorder="1" applyAlignment="1">
      <alignment vertical="center" wrapText="1"/>
    </xf>
    <xf numFmtId="175" fontId="62" fillId="31" borderId="57" xfId="0" applyNumberFormat="1" applyFont="1" applyFill="1" applyBorder="1" applyAlignment="1">
      <alignment vertical="center" wrapText="1"/>
    </xf>
    <xf numFmtId="175" fontId="62" fillId="31" borderId="55" xfId="0" applyNumberFormat="1" applyFont="1" applyFill="1" applyBorder="1" applyAlignment="1">
      <alignment vertical="center" wrapText="1"/>
    </xf>
    <xf numFmtId="175" fontId="62" fillId="31" borderId="56" xfId="0" applyNumberFormat="1" applyFont="1" applyFill="1" applyBorder="1" applyAlignment="1">
      <alignment vertical="center" wrapText="1"/>
    </xf>
    <xf numFmtId="175" fontId="62" fillId="31" borderId="58" xfId="0" applyNumberFormat="1" applyFont="1" applyFill="1" applyBorder="1" applyAlignment="1">
      <alignment vertical="center" wrapText="1"/>
    </xf>
    <xf numFmtId="175" fontId="62" fillId="31" borderId="51" xfId="0" applyNumberFormat="1" applyFont="1" applyFill="1" applyBorder="1" applyAlignment="1">
      <alignment vertical="center" wrapText="1"/>
    </xf>
    <xf numFmtId="175" fontId="62" fillId="31" borderId="52" xfId="0" applyNumberFormat="1" applyFont="1" applyFill="1" applyBorder="1" applyAlignment="1">
      <alignment vertical="center" wrapText="1"/>
    </xf>
    <xf numFmtId="0" fontId="62" fillId="31" borderId="60" xfId="0" applyFont="1" applyFill="1" applyBorder="1" applyAlignment="1">
      <alignment vertical="center" wrapText="1"/>
    </xf>
    <xf numFmtId="0" fontId="66" fillId="31" borderId="61" xfId="0" applyFont="1" applyFill="1" applyBorder="1" applyAlignment="1">
      <alignment vertical="center" wrapText="1"/>
    </xf>
    <xf numFmtId="0" fontId="68" fillId="31" borderId="59" xfId="0" applyFont="1" applyFill="1" applyBorder="1" applyAlignment="1">
      <alignment vertical="center" wrapText="1"/>
    </xf>
    <xf numFmtId="0" fontId="62" fillId="31" borderId="61" xfId="0" applyFont="1" applyFill="1" applyBorder="1" applyAlignment="1">
      <alignment vertical="center" wrapText="1"/>
    </xf>
    <xf numFmtId="175" fontId="62" fillId="28" borderId="52" xfId="0" applyNumberFormat="1" applyFont="1" applyFill="1" applyBorder="1" applyAlignment="1">
      <alignment vertical="center" wrapText="1"/>
    </xf>
    <xf numFmtId="175" fontId="62" fillId="28" borderId="58" xfId="0" applyNumberFormat="1" applyFont="1" applyFill="1" applyBorder="1" applyAlignment="1">
      <alignment vertical="center" wrapText="1"/>
    </xf>
    <xf numFmtId="175" fontId="62" fillId="28" borderId="51" xfId="0" applyNumberFormat="1" applyFont="1" applyFill="1" applyBorder="1" applyAlignment="1">
      <alignment vertical="center" wrapText="1"/>
    </xf>
    <xf numFmtId="175" fontId="66" fillId="28" borderId="38" xfId="0" applyNumberFormat="1" applyFont="1" applyFill="1" applyBorder="1" applyAlignment="1">
      <alignment vertical="center" wrapText="1"/>
    </xf>
    <xf numFmtId="175" fontId="69" fillId="28" borderId="52" xfId="0" applyNumberFormat="1" applyFont="1" applyFill="1" applyBorder="1" applyAlignment="1">
      <alignment vertical="center" wrapText="1"/>
    </xf>
    <xf numFmtId="175" fontId="69" fillId="28" borderId="58" xfId="0" applyNumberFormat="1" applyFont="1" applyFill="1" applyBorder="1" applyAlignment="1">
      <alignment vertical="center" wrapText="1"/>
    </xf>
    <xf numFmtId="175" fontId="69" fillId="28" borderId="51" xfId="0" applyNumberFormat="1" applyFont="1" applyFill="1" applyBorder="1" applyAlignment="1">
      <alignment vertical="center" wrapText="1"/>
    </xf>
    <xf numFmtId="0" fontId="72" fillId="28" borderId="60" xfId="0" applyFont="1" applyFill="1" applyBorder="1" applyAlignment="1">
      <alignment vertical="center" wrapText="1"/>
    </xf>
    <xf numFmtId="0" fontId="72" fillId="28" borderId="61" xfId="0" applyFont="1" applyFill="1" applyBorder="1" applyAlignment="1">
      <alignment vertical="center" wrapText="1"/>
    </xf>
    <xf numFmtId="0" fontId="72" fillId="28" borderId="59" xfId="0" applyFont="1" applyFill="1" applyBorder="1" applyAlignment="1">
      <alignment vertical="center" wrapText="1"/>
    </xf>
    <xf numFmtId="175" fontId="69" fillId="28" borderId="40" xfId="0" applyNumberFormat="1" applyFont="1" applyFill="1" applyBorder="1" applyAlignment="1">
      <alignment vertical="center" wrapText="1"/>
    </xf>
    <xf numFmtId="175" fontId="69" fillId="28" borderId="38" xfId="0" applyNumberFormat="1" applyFont="1" applyFill="1" applyBorder="1" applyAlignment="1">
      <alignment vertical="center" wrapText="1"/>
    </xf>
    <xf numFmtId="175" fontId="69" fillId="28" borderId="39" xfId="0" applyNumberFormat="1" applyFont="1" applyFill="1" applyBorder="1" applyAlignment="1">
      <alignment vertical="center" wrapText="1"/>
    </xf>
    <xf numFmtId="171" fontId="62" fillId="28" borderId="48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1" fontId="62" fillId="28" borderId="58" xfId="0" applyNumberFormat="1" applyFont="1" applyFill="1" applyBorder="1" applyAlignment="1">
      <alignment vertical="center" wrapText="1"/>
    </xf>
    <xf numFmtId="171" fontId="69" fillId="28" borderId="26" xfId="0" applyNumberFormat="1" applyFont="1" applyFill="1" applyBorder="1" applyAlignment="1">
      <alignment vertical="center" wrapText="1"/>
    </xf>
    <xf numFmtId="3" fontId="65" fillId="28" borderId="48" xfId="0" applyNumberFormat="1" applyFont="1" applyFill="1" applyBorder="1" applyAlignment="1">
      <alignment vertical="center" wrapText="1"/>
    </xf>
    <xf numFmtId="3" fontId="65" fillId="28" borderId="38" xfId="0" applyNumberFormat="1" applyFont="1" applyFill="1" applyBorder="1" applyAlignment="1">
      <alignment vertical="center" wrapText="1"/>
    </xf>
    <xf numFmtId="3" fontId="65" fillId="28" borderId="26" xfId="0" applyNumberFormat="1" applyFont="1" applyFill="1" applyBorder="1" applyAlignment="1">
      <alignment vertical="center" wrapText="1"/>
    </xf>
    <xf numFmtId="0" fontId="69" fillId="28" borderId="62" xfId="0" applyFont="1" applyFill="1" applyBorder="1" applyAlignment="1">
      <alignment vertical="center"/>
    </xf>
    <xf numFmtId="0" fontId="66" fillId="28" borderId="15" xfId="0" applyFont="1" applyFill="1" applyBorder="1" applyAlignment="1">
      <alignment horizontal="center" vertical="center" wrapText="1"/>
    </xf>
    <xf numFmtId="0" fontId="69" fillId="31" borderId="14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62" fillId="31" borderId="43" xfId="0" applyFont="1" applyFill="1" applyBorder="1" applyAlignment="1">
      <alignment horizontal="center" vertical="center" wrapText="1"/>
    </xf>
    <xf numFmtId="0" fontId="69" fillId="28" borderId="42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6" fillId="31" borderId="59" xfId="0" applyFont="1" applyFill="1" applyBorder="1" applyAlignment="1">
      <alignment vertical="center" wrapText="1"/>
    </xf>
    <xf numFmtId="3" fontId="65" fillId="31" borderId="57" xfId="0" applyNumberFormat="1" applyFont="1" applyFill="1" applyBorder="1" applyAlignment="1">
      <alignment vertical="center" wrapText="1"/>
    </xf>
    <xf numFmtId="171" fontId="69" fillId="28" borderId="38" xfId="0" applyNumberFormat="1" applyFont="1" applyFill="1" applyBorder="1" applyAlignment="1">
      <alignment vertical="center" wrapText="1"/>
    </xf>
    <xf numFmtId="0" fontId="64" fillId="28" borderId="58" xfId="0" applyFont="1" applyFill="1" applyBorder="1" applyAlignment="1">
      <alignment vertical="center"/>
    </xf>
    <xf numFmtId="0" fontId="64" fillId="28" borderId="26" xfId="0" applyFont="1" applyFill="1" applyBorder="1" applyAlignment="1">
      <alignment vertical="center"/>
    </xf>
    <xf numFmtId="0" fontId="64" fillId="28" borderId="63" xfId="0" applyFont="1" applyFill="1" applyBorder="1" applyAlignment="1">
      <alignment vertical="center"/>
    </xf>
    <xf numFmtId="0" fontId="62" fillId="31" borderId="18" xfId="0" applyFont="1" applyFill="1" applyBorder="1" applyAlignment="1">
      <alignment vertical="center" wrapText="1"/>
    </xf>
    <xf numFmtId="171" fontId="62" fillId="28" borderId="22" xfId="0" applyNumberFormat="1" applyFont="1" applyFill="1" applyBorder="1" applyAlignment="1">
      <alignment vertical="center" wrapText="1"/>
    </xf>
    <xf numFmtId="171" fontId="69" fillId="28" borderId="22" xfId="0" applyNumberFormat="1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62" fillId="28" borderId="46" xfId="0" applyFont="1" applyFill="1" applyBorder="1" applyAlignment="1">
      <alignment vertical="center" wrapText="1"/>
    </xf>
    <xf numFmtId="0" fontId="62" fillId="31" borderId="43" xfId="0" applyFont="1" applyFill="1" applyBorder="1" applyAlignment="1">
      <alignment vertical="center" wrapText="1"/>
    </xf>
    <xf numFmtId="0" fontId="62" fillId="28" borderId="20" xfId="0" applyFont="1" applyFill="1" applyBorder="1" applyAlignment="1">
      <alignment vertical="center" wrapText="1"/>
    </xf>
    <xf numFmtId="0" fontId="65" fillId="28" borderId="22" xfId="0" applyFont="1" applyFill="1" applyBorder="1" applyAlignment="1">
      <alignment vertical="center" wrapText="1"/>
    </xf>
    <xf numFmtId="3" fontId="65" fillId="28" borderId="46" xfId="0" applyNumberFormat="1" applyFont="1" applyFill="1" applyBorder="1" applyAlignment="1">
      <alignment vertical="center" wrapText="1"/>
    </xf>
    <xf numFmtId="3" fontId="65" fillId="28" borderId="20" xfId="0" applyNumberFormat="1" applyFont="1" applyFill="1" applyBorder="1" applyAlignment="1">
      <alignment vertical="center" wrapText="1"/>
    </xf>
    <xf numFmtId="3" fontId="65" fillId="28" borderId="22" xfId="0" applyNumberFormat="1" applyFont="1" applyFill="1" applyBorder="1" applyAlignment="1">
      <alignment vertical="center" wrapText="1"/>
    </xf>
    <xf numFmtId="0" fontId="65" fillId="28" borderId="46" xfId="0" applyFont="1" applyFill="1" applyBorder="1" applyAlignment="1">
      <alignment vertical="center" wrapText="1"/>
    </xf>
    <xf numFmtId="0" fontId="65" fillId="28" borderId="20" xfId="0" applyFont="1" applyFill="1" applyBorder="1" applyAlignment="1">
      <alignment vertical="center" wrapText="1"/>
    </xf>
    <xf numFmtId="0" fontId="72" fillId="28" borderId="22" xfId="0" applyFont="1" applyFill="1" applyBorder="1" applyAlignment="1">
      <alignment vertical="center" wrapText="1"/>
    </xf>
    <xf numFmtId="0" fontId="72" fillId="28" borderId="14" xfId="0" applyFont="1" applyFill="1" applyBorder="1" applyAlignment="1">
      <alignment vertical="center" wrapText="1"/>
    </xf>
    <xf numFmtId="0" fontId="72" fillId="28" borderId="20" xfId="0" applyFont="1" applyFill="1" applyBorder="1" applyAlignment="1">
      <alignment vertical="center" wrapText="1"/>
    </xf>
    <xf numFmtId="0" fontId="75" fillId="28" borderId="22" xfId="0" applyFont="1" applyFill="1" applyBorder="1" applyAlignment="1">
      <alignment vertical="center" wrapText="1"/>
    </xf>
    <xf numFmtId="171" fontId="62" fillId="28" borderId="15" xfId="0" applyNumberFormat="1" applyFont="1" applyFill="1" applyBorder="1" applyAlignment="1">
      <alignment vertical="center" wrapText="1"/>
    </xf>
    <xf numFmtId="0" fontId="69" fillId="28" borderId="42" xfId="0" applyFont="1" applyFill="1" applyBorder="1" applyAlignment="1">
      <alignment vertical="center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2" fillId="31" borderId="61" xfId="0" applyNumberFormat="1" applyFont="1" applyFill="1" applyBorder="1" applyAlignment="1">
      <alignment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5" fillId="31" borderId="15" xfId="0" applyFont="1" applyFill="1" applyBorder="1" applyAlignment="1">
      <alignment vertical="center" wrapText="1"/>
    </xf>
    <xf numFmtId="171" fontId="62" fillId="31" borderId="58" xfId="0" applyNumberFormat="1" applyFont="1" applyFill="1" applyBorder="1" applyAlignment="1">
      <alignment vertical="center" wrapText="1"/>
    </xf>
    <xf numFmtId="175" fontId="66" fillId="28" borderId="22" xfId="0" applyNumberFormat="1" applyFont="1" applyFill="1" applyBorder="1" applyAlignment="1">
      <alignment vertical="center" wrapText="1"/>
    </xf>
    <xf numFmtId="171" fontId="66" fillId="28" borderId="46" xfId="0" applyNumberFormat="1" applyFont="1" applyFill="1" applyBorder="1" applyAlignment="1">
      <alignment vertical="center" wrapText="1"/>
    </xf>
    <xf numFmtId="176" fontId="62" fillId="28" borderId="15" xfId="0" applyNumberFormat="1" applyFont="1" applyFill="1" applyBorder="1" applyAlignment="1">
      <alignment horizontal="center" vertical="center" wrapText="1"/>
    </xf>
    <xf numFmtId="177" fontId="65" fillId="31" borderId="15" xfId="0" applyNumberFormat="1" applyFont="1" applyFill="1" applyBorder="1" applyAlignment="1">
      <alignment vertical="center" wrapText="1"/>
    </xf>
    <xf numFmtId="177" fontId="68" fillId="31" borderId="15" xfId="0" applyNumberFormat="1" applyFont="1" applyFill="1" applyBorder="1" applyAlignment="1">
      <alignment vertical="center" wrapText="1"/>
    </xf>
    <xf numFmtId="179" fontId="65" fillId="28" borderId="22" xfId="0" applyNumberFormat="1" applyFont="1" applyFill="1" applyBorder="1" applyAlignment="1">
      <alignment vertical="center" wrapText="1"/>
    </xf>
    <xf numFmtId="177" fontId="62" fillId="31" borderId="15" xfId="0" applyNumberFormat="1" applyFont="1" applyFill="1" applyBorder="1" applyAlignment="1">
      <alignment vertical="center" wrapText="1"/>
    </xf>
    <xf numFmtId="175" fontId="66" fillId="28" borderId="48" xfId="0" applyNumberFormat="1" applyFont="1" applyFill="1" applyBorder="1" applyAlignment="1">
      <alignment vertical="center" wrapText="1"/>
    </xf>
    <xf numFmtId="175" fontId="64" fillId="28" borderId="51" xfId="0" applyNumberFormat="1" applyFont="1" applyFill="1" applyBorder="1" applyAlignment="1">
      <alignment vertical="center"/>
    </xf>
    <xf numFmtId="176" fontId="62" fillId="28" borderId="0" xfId="0" applyNumberFormat="1" applyFont="1" applyFill="1" applyAlignment="1">
      <alignment vertical="center" wrapText="1"/>
    </xf>
    <xf numFmtId="176" fontId="62" fillId="28" borderId="0" xfId="0" applyNumberFormat="1" applyFont="1" applyFill="1" applyBorder="1" applyAlignment="1">
      <alignment vertical="center" wrapText="1"/>
    </xf>
    <xf numFmtId="179" fontId="69" fillId="31" borderId="15" xfId="0" applyNumberFormat="1" applyFont="1" applyFill="1" applyBorder="1" applyAlignment="1">
      <alignment vertical="center" wrapText="1"/>
    </xf>
    <xf numFmtId="179" fontId="69" fillId="31" borderId="58" xfId="0" applyNumberFormat="1" applyFont="1" applyFill="1" applyBorder="1" applyAlignment="1">
      <alignment vertical="center" wrapText="1"/>
    </xf>
    <xf numFmtId="179" fontId="69" fillId="31" borderId="52" xfId="0" applyNumberFormat="1" applyFont="1" applyFill="1" applyBorder="1" applyAlignment="1">
      <alignment vertical="center" wrapText="1"/>
    </xf>
    <xf numFmtId="179" fontId="69" fillId="31" borderId="51" xfId="0" applyNumberFormat="1" applyFont="1" applyFill="1" applyBorder="1" applyAlignment="1">
      <alignment vertical="center" wrapText="1"/>
    </xf>
    <xf numFmtId="179" fontId="62" fillId="28" borderId="20" xfId="0" applyNumberFormat="1" applyFont="1" applyFill="1" applyBorder="1" applyAlignment="1">
      <alignment horizontal="center" vertical="center" wrapText="1"/>
    </xf>
    <xf numFmtId="179" fontId="62" fillId="28" borderId="20" xfId="0" applyNumberFormat="1" applyFont="1" applyFill="1" applyBorder="1" applyAlignment="1">
      <alignment vertical="center" wrapText="1"/>
    </xf>
    <xf numFmtId="179" fontId="62" fillId="28" borderId="38" xfId="0" applyNumberFormat="1" applyFont="1" applyFill="1" applyBorder="1" applyAlignment="1">
      <alignment vertical="center" wrapText="1"/>
    </xf>
    <xf numFmtId="179" fontId="62" fillId="28" borderId="40" xfId="0" applyNumberFormat="1" applyFont="1" applyFill="1" applyBorder="1" applyAlignment="1">
      <alignment vertical="center" wrapText="1"/>
    </xf>
    <xf numFmtId="179" fontId="62" fillId="28" borderId="39" xfId="0" applyNumberFormat="1" applyFont="1" applyFill="1" applyBorder="1" applyAlignment="1">
      <alignment vertical="center" wrapText="1"/>
    </xf>
    <xf numFmtId="179" fontId="62" fillId="28" borderId="22" xfId="0" applyNumberFormat="1" applyFont="1" applyFill="1" applyBorder="1" applyAlignment="1">
      <alignment horizontal="center" vertical="center" wrapText="1"/>
    </xf>
    <xf numFmtId="179" fontId="62" fillId="28" borderId="26" xfId="0" applyNumberFormat="1" applyFont="1" applyFill="1" applyBorder="1" applyAlignment="1">
      <alignment vertical="center" wrapText="1"/>
    </xf>
    <xf numFmtId="179" fontId="62" fillId="28" borderId="12" xfId="0" applyNumberFormat="1" applyFont="1" applyFill="1" applyBorder="1" applyAlignment="1">
      <alignment vertical="center" wrapText="1"/>
    </xf>
    <xf numFmtId="179" fontId="62" fillId="28" borderId="3" xfId="0" applyNumberFormat="1" applyFont="1" applyFill="1" applyBorder="1" applyAlignment="1">
      <alignment vertical="center" wrapText="1"/>
    </xf>
    <xf numFmtId="179" fontId="62" fillId="28" borderId="22" xfId="0" applyNumberFormat="1" applyFont="1" applyFill="1" applyBorder="1" applyAlignment="1">
      <alignment vertical="center" wrapText="1"/>
    </xf>
    <xf numFmtId="179" fontId="71" fillId="28" borderId="22" xfId="0" applyNumberFormat="1" applyFont="1" applyFill="1" applyBorder="1" applyAlignment="1">
      <alignment horizontal="center" vertical="center" wrapText="1"/>
    </xf>
    <xf numFmtId="177" fontId="65" fillId="31" borderId="58" xfId="0" applyNumberFormat="1" applyFont="1" applyFill="1" applyBorder="1" applyAlignment="1">
      <alignment vertical="center" wrapText="1"/>
    </xf>
    <xf numFmtId="177" fontId="65" fillId="31" borderId="52" xfId="0" applyNumberFormat="1" applyFont="1" applyFill="1" applyBorder="1" applyAlignment="1">
      <alignment vertical="center" wrapText="1"/>
    </xf>
    <xf numFmtId="177" fontId="62" fillId="31" borderId="58" xfId="0" applyNumberFormat="1" applyFont="1" applyFill="1" applyBorder="1" applyAlignment="1">
      <alignment vertical="center" wrapText="1"/>
    </xf>
    <xf numFmtId="177" fontId="62" fillId="31" borderId="51" xfId="0" applyNumberFormat="1" applyFont="1" applyFill="1" applyBorder="1" applyAlignment="1">
      <alignment vertical="center" wrapText="1"/>
    </xf>
    <xf numFmtId="177" fontId="62" fillId="31" borderId="52" xfId="0" applyNumberFormat="1" applyFont="1" applyFill="1" applyBorder="1" applyAlignment="1">
      <alignment vertical="center" wrapText="1"/>
    </xf>
    <xf numFmtId="179" fontId="65" fillId="31" borderId="15" xfId="0" applyNumberFormat="1" applyFont="1" applyFill="1" applyBorder="1" applyAlignment="1">
      <alignment vertical="center" wrapText="1"/>
    </xf>
    <xf numFmtId="179" fontId="65" fillId="31" borderId="64" xfId="0" applyNumberFormat="1" applyFont="1" applyFill="1" applyBorder="1" applyAlignment="1">
      <alignment vertical="center" wrapText="1"/>
    </xf>
    <xf numFmtId="179" fontId="62" fillId="31" borderId="52" xfId="0" applyNumberFormat="1" applyFont="1" applyFill="1" applyBorder="1" applyAlignment="1">
      <alignment vertical="center" wrapText="1"/>
    </xf>
    <xf numFmtId="179" fontId="62" fillId="31" borderId="58" xfId="0" applyNumberFormat="1" applyFont="1" applyFill="1" applyBorder="1" applyAlignment="1">
      <alignment vertical="center" wrapText="1"/>
    </xf>
    <xf numFmtId="179" fontId="62" fillId="31" borderId="51" xfId="0" applyNumberFormat="1" applyFont="1" applyFill="1" applyBorder="1" applyAlignment="1">
      <alignment vertical="center" wrapText="1"/>
    </xf>
    <xf numFmtId="179" fontId="65" fillId="28" borderId="3" xfId="0" applyNumberFormat="1" applyFont="1" applyFill="1" applyBorder="1" applyAlignment="1">
      <alignment vertical="center" wrapText="1"/>
    </xf>
    <xf numFmtId="179" fontId="62" fillId="28" borderId="21" xfId="0" applyNumberFormat="1" applyFont="1" applyFill="1" applyBorder="1" applyAlignment="1">
      <alignment vertical="center" wrapText="1"/>
    </xf>
    <xf numFmtId="179" fontId="73" fillId="28" borderId="22" xfId="0" applyNumberFormat="1" applyFont="1" applyFill="1" applyBorder="1" applyAlignment="1">
      <alignment horizontal="center" vertical="center" wrapText="1"/>
    </xf>
    <xf numFmtId="179" fontId="65" fillId="28" borderId="44" xfId="0" applyNumberFormat="1" applyFont="1" applyFill="1" applyBorder="1" applyAlignment="1">
      <alignment vertical="center" wrapText="1"/>
    </xf>
    <xf numFmtId="179" fontId="62" fillId="28" borderId="46" xfId="0" applyNumberFormat="1" applyFont="1" applyFill="1" applyBorder="1" applyAlignment="1">
      <alignment horizontal="center" vertical="center" wrapText="1"/>
    </xf>
    <xf numFmtId="179" fontId="62" fillId="28" borderId="48" xfId="0" applyNumberFormat="1" applyFont="1" applyFill="1" applyBorder="1" applyAlignment="1">
      <alignment vertical="center" wrapText="1"/>
    </xf>
    <xf numFmtId="177" fontId="62" fillId="31" borderId="15" xfId="0" applyNumberFormat="1" applyFont="1" applyFill="1" applyBorder="1" applyAlignment="1">
      <alignment horizontal="center" vertical="center" wrapText="1"/>
    </xf>
    <xf numFmtId="177" fontId="66" fillId="31" borderId="58" xfId="0" applyNumberFormat="1" applyFont="1" applyFill="1" applyBorder="1" applyAlignment="1">
      <alignment vertical="center" wrapText="1"/>
    </xf>
    <xf numFmtId="177" fontId="68" fillId="28" borderId="20" xfId="0" applyNumberFormat="1" applyFont="1" applyFill="1" applyBorder="1" applyAlignment="1">
      <alignment vertical="center" wrapText="1"/>
    </xf>
    <xf numFmtId="177" fontId="68" fillId="28" borderId="38" xfId="0" applyNumberFormat="1" applyFont="1" applyFill="1" applyBorder="1" applyAlignment="1">
      <alignment vertical="center" wrapText="1"/>
    </xf>
    <xf numFmtId="177" fontId="66" fillId="28" borderId="40" xfId="0" applyNumberFormat="1" applyFont="1" applyFill="1" applyBorder="1" applyAlignment="1">
      <alignment vertical="center" wrapText="1"/>
    </xf>
    <xf numFmtId="177" fontId="66" fillId="28" borderId="38" xfId="0" applyNumberFormat="1" applyFont="1" applyFill="1" applyBorder="1" applyAlignment="1">
      <alignment vertical="center" wrapText="1"/>
    </xf>
    <xf numFmtId="177" fontId="66" fillId="28" borderId="39" xfId="0" applyNumberFormat="1" applyFont="1" applyFill="1" applyBorder="1" applyAlignment="1">
      <alignment vertical="center" wrapText="1"/>
    </xf>
    <xf numFmtId="177" fontId="68" fillId="28" borderId="22" xfId="0" applyNumberFormat="1" applyFont="1" applyFill="1" applyBorder="1" applyAlignment="1">
      <alignment vertical="center" wrapText="1"/>
    </xf>
    <xf numFmtId="177" fontId="66" fillId="28" borderId="26" xfId="0" applyNumberFormat="1" applyFont="1" applyFill="1" applyBorder="1" applyAlignment="1">
      <alignment vertical="center" wrapText="1"/>
    </xf>
    <xf numFmtId="177" fontId="66" fillId="28" borderId="3" xfId="0" applyNumberFormat="1" applyFont="1" applyFill="1" applyBorder="1" applyAlignment="1">
      <alignment vertical="center" wrapText="1"/>
    </xf>
    <xf numFmtId="177" fontId="62" fillId="28" borderId="26" xfId="0" applyNumberFormat="1" applyFont="1" applyFill="1" applyBorder="1" applyAlignment="1">
      <alignment vertical="center" wrapText="1"/>
    </xf>
    <xf numFmtId="177" fontId="62" fillId="28" borderId="3" xfId="0" applyNumberFormat="1" applyFont="1" applyFill="1" applyBorder="1" applyAlignment="1">
      <alignment vertical="center" wrapText="1"/>
    </xf>
    <xf numFmtId="177" fontId="62" fillId="28" borderId="48" xfId="0" applyNumberFormat="1" applyFont="1" applyFill="1" applyBorder="1" applyAlignment="1">
      <alignment vertical="center" wrapText="1"/>
    </xf>
    <xf numFmtId="177" fontId="65" fillId="28" borderId="20" xfId="0" applyNumberFormat="1" applyFont="1" applyFill="1" applyBorder="1" applyAlignment="1">
      <alignment vertical="center" wrapText="1"/>
    </xf>
    <xf numFmtId="177" fontId="62" fillId="28" borderId="38" xfId="0" applyNumberFormat="1" applyFont="1" applyFill="1" applyBorder="1" applyAlignment="1">
      <alignment vertical="center" wrapText="1"/>
    </xf>
    <xf numFmtId="177" fontId="62" fillId="28" borderId="40" xfId="0" applyNumberFormat="1" applyFont="1" applyFill="1" applyBorder="1" applyAlignment="1">
      <alignment vertical="center" wrapText="1"/>
    </xf>
    <xf numFmtId="177" fontId="62" fillId="28" borderId="39" xfId="0" applyNumberFormat="1" applyFont="1" applyFill="1" applyBorder="1" applyAlignment="1">
      <alignment vertical="center" wrapText="1"/>
    </xf>
    <xf numFmtId="177" fontId="69" fillId="28" borderId="22" xfId="0" applyNumberFormat="1" applyFont="1" applyFill="1" applyBorder="1" applyAlignment="1">
      <alignment horizontal="center" vertical="center" wrapText="1"/>
    </xf>
    <xf numFmtId="177" fontId="69" fillId="28" borderId="46" xfId="0" applyNumberFormat="1" applyFont="1" applyFill="1" applyBorder="1" applyAlignment="1">
      <alignment horizontal="center" vertical="center" wrapText="1"/>
    </xf>
    <xf numFmtId="177" fontId="62" fillId="28" borderId="50" xfId="0" applyNumberFormat="1" applyFont="1" applyFill="1" applyBorder="1" applyAlignment="1">
      <alignment vertical="center" wrapText="1"/>
    </xf>
    <xf numFmtId="177" fontId="69" fillId="31" borderId="15" xfId="0" applyNumberFormat="1" applyFont="1" applyFill="1" applyBorder="1" applyAlignment="1">
      <alignment horizontal="center" vertical="center" wrapText="1"/>
    </xf>
    <xf numFmtId="177" fontId="69" fillId="28" borderId="20" xfId="0" applyNumberFormat="1" applyFont="1" applyFill="1" applyBorder="1" applyAlignment="1">
      <alignment horizontal="center" vertical="center" wrapText="1"/>
    </xf>
    <xf numFmtId="177" fontId="69" fillId="28" borderId="26" xfId="0" applyNumberFormat="1" applyFont="1" applyFill="1" applyBorder="1" applyAlignment="1">
      <alignment vertical="center" wrapText="1"/>
    </xf>
    <xf numFmtId="177" fontId="69" fillId="28" borderId="12" xfId="0" applyNumberFormat="1" applyFont="1" applyFill="1" applyBorder="1" applyAlignment="1">
      <alignment vertical="center" wrapText="1"/>
    </xf>
    <xf numFmtId="177" fontId="69" fillId="28" borderId="3" xfId="0" applyNumberFormat="1" applyFont="1" applyFill="1" applyBorder="1" applyAlignment="1">
      <alignment vertical="center" wrapText="1"/>
    </xf>
    <xf numFmtId="177" fontId="62" fillId="28" borderId="46" xfId="0" applyNumberFormat="1" applyFont="1" applyFill="1" applyBorder="1" applyAlignment="1">
      <alignment horizontal="center" vertical="center" wrapText="1"/>
    </xf>
    <xf numFmtId="177" fontId="72" fillId="28" borderId="46" xfId="0" applyNumberFormat="1" applyFont="1" applyFill="1" applyBorder="1" applyAlignment="1">
      <alignment vertical="center" wrapText="1"/>
    </xf>
    <xf numFmtId="177" fontId="69" fillId="28" borderId="48" xfId="0" applyNumberFormat="1" applyFont="1" applyFill="1" applyBorder="1" applyAlignment="1">
      <alignment vertical="center" wrapText="1"/>
    </xf>
    <xf numFmtId="177" fontId="69" fillId="28" borderId="50" xfId="0" applyNumberFormat="1" applyFont="1" applyFill="1" applyBorder="1" applyAlignment="1">
      <alignment vertical="center" wrapText="1"/>
    </xf>
    <xf numFmtId="177" fontId="69" fillId="28" borderId="49" xfId="0" applyNumberFormat="1" applyFont="1" applyFill="1" applyBorder="1" applyAlignment="1">
      <alignment vertical="center" wrapText="1"/>
    </xf>
    <xf numFmtId="179" fontId="62" fillId="31" borderId="15" xfId="0" applyNumberFormat="1" applyFont="1" applyFill="1" applyBorder="1" applyAlignment="1">
      <alignment horizontal="center" vertical="center" wrapText="1"/>
    </xf>
    <xf numFmtId="175" fontId="72" fillId="28" borderId="59" xfId="0" applyNumberFormat="1" applyFont="1" applyFill="1" applyBorder="1" applyAlignment="1">
      <alignment vertical="center" wrapText="1"/>
    </xf>
    <xf numFmtId="179" fontId="62" fillId="28" borderId="22" xfId="0" applyNumberFormat="1" applyFont="1" applyFill="1" applyBorder="1" applyAlignment="1">
      <alignment horizontal="right" vertical="center" wrapText="1"/>
    </xf>
    <xf numFmtId="179" fontId="66" fillId="28" borderId="22" xfId="0" applyNumberFormat="1" applyFont="1" applyFill="1" applyBorder="1" applyAlignment="1">
      <alignment horizontal="center" vertical="center" wrapText="1"/>
    </xf>
    <xf numFmtId="177" fontId="66" fillId="28" borderId="22" xfId="0" applyNumberFormat="1" applyFont="1" applyFill="1" applyBorder="1" applyAlignment="1">
      <alignment horizontal="center" vertical="center" wrapText="1"/>
    </xf>
    <xf numFmtId="177" fontId="66" fillId="28" borderId="46" xfId="0" applyNumberFormat="1" applyFont="1" applyFill="1" applyBorder="1" applyAlignment="1">
      <alignment horizontal="center" vertical="center" wrapText="1"/>
    </xf>
    <xf numFmtId="179" fontId="62" fillId="28" borderId="15" xfId="0" applyNumberFormat="1" applyFont="1" applyFill="1" applyBorder="1" applyAlignment="1">
      <alignment horizontal="center" vertical="center" wrapText="1"/>
    </xf>
    <xf numFmtId="179" fontId="62" fillId="31" borderId="14" xfId="0" applyNumberFormat="1" applyFont="1" applyFill="1" applyBorder="1" applyAlignment="1">
      <alignment horizontal="center" vertical="center" wrapText="1"/>
    </xf>
    <xf numFmtId="177" fontId="65" fillId="28" borderId="45" xfId="0" applyNumberFormat="1" applyFont="1" applyFill="1" applyBorder="1" applyAlignment="1">
      <alignment vertical="center" wrapText="1"/>
    </xf>
    <xf numFmtId="177" fontId="62" fillId="31" borderId="17" xfId="0" applyNumberFormat="1" applyFont="1" applyFill="1" applyBorder="1" applyAlignment="1">
      <alignment vertical="center" wrapText="1"/>
    </xf>
    <xf numFmtId="177" fontId="66" fillId="28" borderId="49" xfId="0" applyNumberFormat="1" applyFont="1" applyFill="1" applyBorder="1" applyAlignment="1">
      <alignment vertical="center" wrapText="1"/>
    </xf>
    <xf numFmtId="177" fontId="68" fillId="28" borderId="41" xfId="0" applyNumberFormat="1" applyFont="1" applyFill="1" applyBorder="1" applyAlignment="1">
      <alignment vertical="center" wrapText="1"/>
    </xf>
    <xf numFmtId="177" fontId="68" fillId="28" borderId="44" xfId="0" applyNumberFormat="1" applyFont="1" applyFill="1" applyBorder="1" applyAlignment="1">
      <alignment vertical="center" wrapText="1"/>
    </xf>
    <xf numFmtId="177" fontId="66" fillId="28" borderId="20" xfId="0" applyNumberFormat="1" applyFont="1" applyFill="1" applyBorder="1" applyAlignment="1">
      <alignment horizontal="center" vertical="center" wrapText="1"/>
    </xf>
    <xf numFmtId="177" fontId="68" fillId="28" borderId="46" xfId="0" applyNumberFormat="1" applyFont="1" applyFill="1" applyBorder="1" applyAlignment="1">
      <alignment vertical="center" wrapText="1"/>
    </xf>
    <xf numFmtId="177" fontId="66" fillId="28" borderId="21" xfId="0" applyNumberFormat="1" applyFont="1" applyFill="1" applyBorder="1" applyAlignment="1">
      <alignment vertical="center" wrapText="1"/>
    </xf>
    <xf numFmtId="177" fontId="68" fillId="28" borderId="65" xfId="0" applyNumberFormat="1" applyFont="1" applyFill="1" applyBorder="1" applyAlignment="1">
      <alignment vertical="center" wrapText="1"/>
    </xf>
    <xf numFmtId="177" fontId="62" fillId="28" borderId="56" xfId="0" applyNumberFormat="1" applyFont="1" applyFill="1" applyBorder="1" applyAlignment="1">
      <alignment vertical="center" wrapText="1"/>
    </xf>
    <xf numFmtId="177" fontId="72" fillId="28" borderId="44" xfId="0" applyNumberFormat="1" applyFont="1" applyFill="1" applyBorder="1" applyAlignment="1">
      <alignment horizontal="center" vertical="center" wrapText="1"/>
    </xf>
    <xf numFmtId="177" fontId="62" fillId="0" borderId="64" xfId="0" applyNumberFormat="1" applyFont="1" applyFill="1" applyBorder="1" applyAlignment="1">
      <alignment vertical="center" wrapText="1"/>
    </xf>
    <xf numFmtId="177" fontId="62" fillId="0" borderId="57" xfId="0" applyNumberFormat="1" applyFont="1" applyFill="1" applyBorder="1" applyAlignment="1">
      <alignment vertical="center" wrapText="1"/>
    </xf>
    <xf numFmtId="177" fontId="62" fillId="0" borderId="3" xfId="0" applyNumberFormat="1" applyFont="1" applyFill="1" applyBorder="1" applyAlignment="1">
      <alignment vertical="center" wrapText="1"/>
    </xf>
    <xf numFmtId="175" fontId="62" fillId="28" borderId="17" xfId="0" applyNumberFormat="1" applyFont="1" applyFill="1" applyBorder="1" applyAlignment="1">
      <alignment vertical="center" wrapText="1"/>
    </xf>
    <xf numFmtId="171" fontId="62" fillId="28" borderId="65" xfId="0" applyNumberFormat="1" applyFont="1" applyFill="1" applyBorder="1" applyAlignment="1">
      <alignment vertical="center" wrapText="1"/>
    </xf>
    <xf numFmtId="175" fontId="62" fillId="28" borderId="66" xfId="0" applyNumberFormat="1" applyFont="1" applyFill="1" applyBorder="1" applyAlignment="1">
      <alignment vertical="center" wrapText="1"/>
    </xf>
    <xf numFmtId="175" fontId="62" fillId="28" borderId="56" xfId="0" applyNumberFormat="1" applyFont="1" applyFill="1" applyBorder="1" applyAlignment="1">
      <alignment vertical="center" wrapText="1"/>
    </xf>
    <xf numFmtId="177" fontId="66" fillId="28" borderId="67" xfId="0" applyNumberFormat="1" applyFont="1" applyFill="1" applyBorder="1" applyAlignment="1">
      <alignment vertical="center" wrapText="1"/>
    </xf>
    <xf numFmtId="177" fontId="66" fillId="28" borderId="55" xfId="0" applyNumberFormat="1" applyFont="1" applyFill="1" applyBorder="1" applyAlignment="1">
      <alignment vertical="center" wrapText="1"/>
    </xf>
    <xf numFmtId="179" fontId="66" fillId="28" borderId="26" xfId="0" applyNumberFormat="1" applyFont="1" applyFill="1" applyBorder="1" applyAlignment="1">
      <alignment vertical="center" wrapText="1"/>
    </xf>
    <xf numFmtId="179" fontId="66" fillId="28" borderId="39" xfId="0" applyNumberFormat="1" applyFont="1" applyFill="1" applyBorder="1" applyAlignment="1">
      <alignment vertical="center" wrapText="1"/>
    </xf>
    <xf numFmtId="179" fontId="66" fillId="28" borderId="40" xfId="0" applyNumberFormat="1" applyFont="1" applyFill="1" applyBorder="1" applyAlignment="1">
      <alignment vertical="center" wrapText="1"/>
    </xf>
    <xf numFmtId="177" fontId="62" fillId="28" borderId="23" xfId="0" applyNumberFormat="1" applyFont="1" applyFill="1" applyBorder="1" applyAlignment="1">
      <alignment vertical="center" wrapText="1"/>
    </xf>
    <xf numFmtId="177" fontId="62" fillId="28" borderId="55" xfId="0" applyNumberFormat="1" applyFont="1" applyFill="1" applyBorder="1" applyAlignment="1">
      <alignment vertical="center" wrapText="1"/>
    </xf>
    <xf numFmtId="175" fontId="62" fillId="28" borderId="67" xfId="0" applyNumberFormat="1" applyFont="1" applyFill="1" applyBorder="1" applyAlignment="1">
      <alignment vertical="center" wrapText="1"/>
    </xf>
    <xf numFmtId="175" fontId="62" fillId="28" borderId="55" xfId="0" applyNumberFormat="1" applyFont="1" applyFill="1" applyBorder="1" applyAlignment="1">
      <alignment vertical="center" wrapText="1"/>
    </xf>
    <xf numFmtId="175" fontId="62" fillId="28" borderId="68" xfId="0" applyNumberFormat="1" applyFont="1" applyFill="1" applyBorder="1" applyAlignment="1">
      <alignment vertical="center" wrapText="1"/>
    </xf>
    <xf numFmtId="175" fontId="66" fillId="28" borderId="66" xfId="0" applyNumberFormat="1" applyFont="1" applyFill="1" applyBorder="1" applyAlignment="1">
      <alignment vertical="center" wrapText="1"/>
    </xf>
    <xf numFmtId="175" fontId="66" fillId="28" borderId="56" xfId="0" applyNumberFormat="1" applyFont="1" applyFill="1" applyBorder="1" applyAlignment="1">
      <alignment vertical="center" wrapText="1"/>
    </xf>
    <xf numFmtId="175" fontId="66" fillId="28" borderId="3" xfId="0" applyNumberFormat="1" applyFont="1" applyFill="1" applyBorder="1" applyAlignment="1">
      <alignment vertical="center" wrapText="1"/>
    </xf>
    <xf numFmtId="177" fontId="65" fillId="31" borderId="15" xfId="0" applyNumberFormat="1" applyFont="1" applyFill="1" applyBorder="1" applyAlignment="1">
      <alignment horizontal="center" vertical="center" wrapText="1"/>
    </xf>
    <xf numFmtId="176" fontId="72" fillId="28" borderId="61" xfId="0" applyNumberFormat="1" applyFont="1" applyFill="1" applyBorder="1" applyAlignment="1">
      <alignment vertical="center" wrapText="1"/>
    </xf>
    <xf numFmtId="179" fontId="65" fillId="28" borderId="44" xfId="0" applyNumberFormat="1" applyFont="1" applyFill="1" applyBorder="1" applyAlignment="1">
      <alignment horizontal="right" vertical="center" wrapText="1"/>
    </xf>
    <xf numFmtId="0" fontId="65" fillId="28" borderId="22" xfId="0" applyFont="1" applyFill="1" applyBorder="1" applyAlignment="1">
      <alignment horizontal="center" vertical="center" wrapText="1"/>
    </xf>
    <xf numFmtId="2" fontId="66" fillId="28" borderId="38" xfId="0" applyNumberFormat="1" applyFont="1" applyFill="1" applyBorder="1" applyAlignment="1">
      <alignment vertical="center" wrapText="1"/>
    </xf>
    <xf numFmtId="0" fontId="64" fillId="28" borderId="43" xfId="0" applyFont="1" applyFill="1" applyBorder="1" applyAlignment="1">
      <alignment horizontal="center" vertical="center"/>
    </xf>
    <xf numFmtId="2" fontId="62" fillId="31" borderId="15" xfId="0" applyNumberFormat="1" applyFont="1" applyFill="1" applyBorder="1" applyAlignment="1">
      <alignment horizontal="center" vertical="center" wrapText="1"/>
    </xf>
    <xf numFmtId="2" fontId="72" fillId="31" borderId="15" xfId="0" applyNumberFormat="1" applyFont="1" applyFill="1" applyBorder="1" applyAlignment="1">
      <alignment horizontal="center" vertical="center" wrapText="1"/>
    </xf>
    <xf numFmtId="2" fontId="69" fillId="31" borderId="64" xfId="0" applyNumberFormat="1" applyFont="1" applyFill="1" applyBorder="1" applyAlignment="1">
      <alignment vertical="center" wrapText="1"/>
    </xf>
    <xf numFmtId="2" fontId="69" fillId="31" borderId="52" xfId="0" applyNumberFormat="1" applyFont="1" applyFill="1" applyBorder="1" applyAlignment="1">
      <alignment vertical="center" wrapText="1"/>
    </xf>
    <xf numFmtId="2" fontId="69" fillId="31" borderId="51" xfId="0" applyNumberFormat="1" applyFont="1" applyFill="1" applyBorder="1" applyAlignment="1">
      <alignment vertical="center" wrapText="1"/>
    </xf>
    <xf numFmtId="2" fontId="62" fillId="31" borderId="15" xfId="0" applyNumberFormat="1" applyFont="1" applyFill="1" applyBorder="1" applyAlignment="1">
      <alignment vertical="center" wrapText="1"/>
    </xf>
    <xf numFmtId="2" fontId="69" fillId="31" borderId="14" xfId="0" applyNumberFormat="1" applyFont="1" applyFill="1" applyBorder="1" applyAlignment="1">
      <alignment horizontal="center" vertical="center" wrapText="1"/>
    </xf>
    <xf numFmtId="2" fontId="65" fillId="31" borderId="28" xfId="0" applyNumberFormat="1" applyFont="1" applyFill="1" applyBorder="1" applyAlignment="1">
      <alignment vertical="center" wrapText="1"/>
    </xf>
    <xf numFmtId="2" fontId="69" fillId="31" borderId="15" xfId="0" applyNumberFormat="1" applyFont="1" applyFill="1" applyBorder="1" applyAlignment="1">
      <alignment vertical="center" wrapText="1"/>
    </xf>
    <xf numFmtId="2" fontId="69" fillId="31" borderId="17" xfId="0" applyNumberFormat="1" applyFont="1" applyFill="1" applyBorder="1" applyAlignment="1">
      <alignment vertical="center" wrapText="1"/>
    </xf>
    <xf numFmtId="2" fontId="62" fillId="31" borderId="59" xfId="0" applyNumberFormat="1" applyFont="1" applyFill="1" applyBorder="1" applyAlignment="1">
      <alignment vertical="center" wrapText="1"/>
    </xf>
    <xf numFmtId="2" fontId="62" fillId="31" borderId="60" xfId="0" applyNumberFormat="1" applyFont="1" applyFill="1" applyBorder="1" applyAlignment="1">
      <alignment vertical="center" wrapText="1"/>
    </xf>
    <xf numFmtId="2" fontId="62" fillId="31" borderId="28" xfId="0" applyNumberFormat="1" applyFont="1" applyFill="1" applyBorder="1" applyAlignment="1">
      <alignment vertical="center" wrapText="1"/>
    </xf>
    <xf numFmtId="2" fontId="69" fillId="31" borderId="18" xfId="0" applyNumberFormat="1" applyFont="1" applyFill="1" applyBorder="1" applyAlignment="1">
      <alignment vertical="center" wrapText="1"/>
    </xf>
    <xf numFmtId="2" fontId="62" fillId="31" borderId="58" xfId="0" applyNumberFormat="1" applyFont="1" applyFill="1" applyBorder="1" applyAlignment="1">
      <alignment vertical="center" wrapText="1"/>
    </xf>
    <xf numFmtId="2" fontId="62" fillId="31" borderId="51" xfId="0" applyNumberFormat="1" applyFont="1" applyFill="1" applyBorder="1" applyAlignment="1">
      <alignment vertical="center" wrapText="1"/>
    </xf>
    <xf numFmtId="178" fontId="66" fillId="28" borderId="38" xfId="0" applyNumberFormat="1" applyFont="1" applyFill="1" applyBorder="1" applyAlignment="1">
      <alignment vertical="center" wrapText="1"/>
    </xf>
    <xf numFmtId="178" fontId="66" fillId="28" borderId="39" xfId="0" applyNumberFormat="1" applyFont="1" applyFill="1" applyBorder="1" applyAlignment="1">
      <alignment vertical="center" wrapText="1"/>
    </xf>
    <xf numFmtId="178" fontId="62" fillId="28" borderId="68" xfId="0" applyNumberFormat="1" applyFont="1" applyFill="1" applyBorder="1" applyAlignment="1">
      <alignment vertical="center" wrapText="1"/>
    </xf>
    <xf numFmtId="178" fontId="66" fillId="28" borderId="66" xfId="0" applyNumberFormat="1" applyFont="1" applyFill="1" applyBorder="1" applyAlignment="1">
      <alignment vertical="center" wrapText="1"/>
    </xf>
    <xf numFmtId="178" fontId="66" fillId="28" borderId="3" xfId="0" applyNumberFormat="1" applyFont="1" applyFill="1" applyBorder="1" applyAlignment="1">
      <alignment vertical="center" wrapText="1"/>
    </xf>
    <xf numFmtId="4" fontId="66" fillId="28" borderId="3" xfId="0" applyNumberFormat="1" applyFont="1" applyFill="1" applyBorder="1" applyAlignment="1">
      <alignment vertical="center" wrapText="1"/>
    </xf>
    <xf numFmtId="4" fontId="66" fillId="28" borderId="56" xfId="0" applyNumberFormat="1" applyFont="1" applyFill="1" applyBorder="1" applyAlignment="1">
      <alignment vertical="center" wrapText="1"/>
    </xf>
    <xf numFmtId="4" fontId="66" fillId="28" borderId="68" xfId="0" applyNumberFormat="1" applyFont="1" applyFill="1" applyBorder="1" applyAlignment="1">
      <alignment vertical="center" wrapText="1"/>
    </xf>
    <xf numFmtId="4" fontId="66" fillId="28" borderId="55" xfId="0" applyNumberFormat="1" applyFont="1" applyFill="1" applyBorder="1" applyAlignment="1">
      <alignment vertical="center" wrapText="1"/>
    </xf>
    <xf numFmtId="2" fontId="66" fillId="28" borderId="40" xfId="0" applyNumberFormat="1" applyFont="1" applyFill="1" applyBorder="1" applyAlignment="1">
      <alignment vertical="center" wrapText="1"/>
    </xf>
    <xf numFmtId="4" fontId="62" fillId="28" borderId="19" xfId="0" applyNumberFormat="1" applyFont="1" applyFill="1" applyBorder="1" applyAlignment="1">
      <alignment vertical="center" wrapText="1"/>
    </xf>
    <xf numFmtId="4" fontId="62" fillId="28" borderId="58" xfId="0" applyNumberFormat="1" applyFont="1" applyFill="1" applyBorder="1" applyAlignment="1">
      <alignment vertical="center" wrapText="1"/>
    </xf>
    <xf numFmtId="4" fontId="62" fillId="28" borderId="52" xfId="0" applyNumberFormat="1" applyFont="1" applyFill="1" applyBorder="1" applyAlignment="1">
      <alignment vertical="center" wrapText="1"/>
    </xf>
    <xf numFmtId="4" fontId="62" fillId="28" borderId="51" xfId="0" applyNumberFormat="1" applyFont="1" applyFill="1" applyBorder="1" applyAlignment="1">
      <alignment vertical="center" wrapText="1"/>
    </xf>
    <xf numFmtId="178" fontId="66" fillId="28" borderId="36" xfId="0" applyNumberFormat="1" applyFont="1" applyFill="1" applyBorder="1" applyAlignment="1">
      <alignment vertical="center" wrapText="1"/>
    </xf>
    <xf numFmtId="178" fontId="66" fillId="28" borderId="42" xfId="0" applyNumberFormat="1" applyFont="1" applyFill="1" applyBorder="1" applyAlignment="1">
      <alignment vertical="center" wrapText="1"/>
    </xf>
    <xf numFmtId="178" fontId="66" fillId="28" borderId="44" xfId="0" applyNumberFormat="1" applyFont="1" applyFill="1" applyBorder="1" applyAlignment="1">
      <alignment vertical="center" wrapText="1"/>
    </xf>
    <xf numFmtId="178" fontId="66" fillId="28" borderId="22" xfId="0" applyNumberFormat="1" applyFont="1" applyFill="1" applyBorder="1" applyAlignment="1">
      <alignment vertical="center" wrapText="1"/>
    </xf>
    <xf numFmtId="178" fontId="66" fillId="28" borderId="47" xfId="0" applyNumberFormat="1" applyFont="1" applyFill="1" applyBorder="1" applyAlignment="1">
      <alignment vertical="center" wrapText="1"/>
    </xf>
    <xf numFmtId="178" fontId="66" fillId="28" borderId="25" xfId="0" applyNumberFormat="1" applyFont="1" applyFill="1" applyBorder="1" applyAlignment="1">
      <alignment vertical="center" wrapText="1"/>
    </xf>
    <xf numFmtId="2" fontId="62" fillId="28" borderId="20" xfId="0" applyNumberFormat="1" applyFont="1" applyFill="1" applyBorder="1" applyAlignment="1">
      <alignment horizontal="right" vertical="center" wrapText="1"/>
    </xf>
    <xf numFmtId="2" fontId="62" fillId="28" borderId="38" xfId="0" applyNumberFormat="1" applyFont="1" applyFill="1" applyBorder="1" applyAlignment="1">
      <alignment horizontal="right" vertical="center" wrapText="1"/>
    </xf>
    <xf numFmtId="2" fontId="62" fillId="28" borderId="40" xfId="0" applyNumberFormat="1" applyFont="1" applyFill="1" applyBorder="1" applyAlignment="1">
      <alignment horizontal="right" vertical="center" wrapText="1"/>
    </xf>
    <xf numFmtId="2" fontId="62" fillId="28" borderId="39" xfId="0" applyNumberFormat="1" applyFont="1" applyFill="1" applyBorder="1" applyAlignment="1">
      <alignment horizontal="right" vertical="center" wrapText="1"/>
    </xf>
    <xf numFmtId="2" fontId="66" fillId="28" borderId="22" xfId="0" applyNumberFormat="1" applyFont="1" applyFill="1" applyBorder="1" applyAlignment="1">
      <alignment horizontal="right" vertical="center" wrapText="1"/>
    </xf>
    <xf numFmtId="2" fontId="68" fillId="28" borderId="22" xfId="0" applyNumberFormat="1" applyFont="1" applyFill="1" applyBorder="1" applyAlignment="1">
      <alignment horizontal="right" vertical="center" wrapText="1"/>
    </xf>
    <xf numFmtId="2" fontId="66" fillId="28" borderId="26" xfId="0" applyNumberFormat="1" applyFont="1" applyFill="1" applyBorder="1" applyAlignment="1">
      <alignment horizontal="right" vertical="center" wrapText="1"/>
    </xf>
    <xf numFmtId="2" fontId="66" fillId="28" borderId="39" xfId="0" applyNumberFormat="1" applyFont="1" applyFill="1" applyBorder="1" applyAlignment="1">
      <alignment horizontal="right" vertical="center" wrapText="1"/>
    </xf>
    <xf numFmtId="2" fontId="66" fillId="28" borderId="12" xfId="0" applyNumberFormat="1" applyFont="1" applyFill="1" applyBorder="1" applyAlignment="1">
      <alignment horizontal="right" vertical="center" wrapText="1"/>
    </xf>
    <xf numFmtId="2" fontId="66" fillId="28" borderId="38" xfId="0" applyNumberFormat="1" applyFont="1" applyFill="1" applyBorder="1" applyAlignment="1">
      <alignment horizontal="right" vertical="center" wrapText="1"/>
    </xf>
    <xf numFmtId="2" fontId="66" fillId="28" borderId="40" xfId="0" applyNumberFormat="1" applyFont="1" applyFill="1" applyBorder="1" applyAlignment="1">
      <alignment horizontal="right" vertical="center" wrapText="1"/>
    </xf>
    <xf numFmtId="2" fontId="66" fillId="28" borderId="46" xfId="0" applyNumberFormat="1" applyFont="1" applyFill="1" applyBorder="1" applyAlignment="1">
      <alignment horizontal="right" vertical="center" wrapText="1"/>
    </xf>
    <xf numFmtId="2" fontId="62" fillId="28" borderId="59" xfId="0" applyNumberFormat="1" applyFont="1" applyFill="1" applyBorder="1" applyAlignment="1">
      <alignment horizontal="right" vertical="center" wrapText="1"/>
    </xf>
    <xf numFmtId="2" fontId="66" fillId="28" borderId="48" xfId="0" applyNumberFormat="1" applyFont="1" applyFill="1" applyBorder="1" applyAlignment="1">
      <alignment horizontal="right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center" vertical="center" wrapText="1"/>
    </xf>
    <xf numFmtId="0" fontId="62" fillId="0" borderId="13" xfId="0" applyFont="1" applyFill="1" applyBorder="1" applyAlignment="1">
      <alignment horizontal="center" vertical="center" wrapText="1"/>
    </xf>
    <xf numFmtId="0" fontId="62" fillId="0" borderId="17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62" fillId="0" borderId="42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3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 wrapText="1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62" fillId="0" borderId="42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center" vertical="center"/>
    </xf>
    <xf numFmtId="0" fontId="78" fillId="0" borderId="13" xfId="0" applyFont="1" applyFill="1" applyBorder="1" applyAlignment="1">
      <alignment horizontal="center" vertical="center"/>
    </xf>
    <xf numFmtId="0" fontId="78" fillId="0" borderId="17" xfId="0" applyFont="1" applyFill="1" applyBorder="1" applyAlignment="1">
      <alignment horizontal="center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340"/>
  <sheetViews>
    <sheetView tabSelected="1" view="pageBreakPreview" topLeftCell="A181" zoomScale="75" zoomScaleNormal="75" zoomScaleSheetLayoutView="75" workbookViewId="0">
      <selection activeCell="J182" sqref="J182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9.5703125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4" width="12.85546875" style="1" bestFit="1" customWidth="1"/>
    <col min="15" max="16384" width="9.140625" style="1"/>
  </cols>
  <sheetData>
    <row r="1" spans="1:12" s="5" customFormat="1" ht="46.5" customHeight="1">
      <c r="B1" s="6"/>
      <c r="C1" s="6"/>
      <c r="D1" s="6"/>
      <c r="E1" s="6"/>
      <c r="G1" s="412" t="s">
        <v>208</v>
      </c>
      <c r="H1" s="412"/>
      <c r="I1" s="412"/>
      <c r="J1" s="412"/>
      <c r="K1" s="412"/>
    </row>
    <row r="2" spans="1:12" s="2" customFormat="1" ht="20.25" customHeight="1">
      <c r="A2" s="46"/>
      <c r="B2" s="47"/>
      <c r="C2" s="47"/>
      <c r="D2" s="47"/>
      <c r="E2" s="47"/>
      <c r="F2" s="46"/>
      <c r="G2" s="48"/>
      <c r="H2" s="48"/>
      <c r="I2" s="48"/>
      <c r="J2" s="48"/>
      <c r="K2" s="48"/>
    </row>
    <row r="3" spans="1:12" s="2" customFormat="1" ht="19.5">
      <c r="A3" s="46"/>
      <c r="B3" s="47"/>
      <c r="C3" s="47"/>
      <c r="D3" s="49"/>
      <c r="E3" s="49"/>
      <c r="F3" s="50"/>
      <c r="G3" s="50" t="s">
        <v>37</v>
      </c>
      <c r="H3" s="50"/>
      <c r="I3" s="50"/>
      <c r="J3" s="50"/>
      <c r="K3" s="46"/>
    </row>
    <row r="4" spans="1:12" s="2" customFormat="1" ht="24" customHeight="1">
      <c r="A4" s="46" t="s">
        <v>31</v>
      </c>
      <c r="B4" s="47"/>
      <c r="C4" s="47"/>
      <c r="D4" s="49"/>
      <c r="E4" s="49"/>
      <c r="F4" s="50"/>
      <c r="G4" s="50"/>
      <c r="H4" s="50"/>
      <c r="I4" s="50"/>
      <c r="J4" s="50"/>
      <c r="K4" s="46"/>
    </row>
    <row r="5" spans="1:12" s="2" customFormat="1" ht="24" customHeight="1">
      <c r="A5" s="46" t="s">
        <v>209</v>
      </c>
      <c r="B5" s="47"/>
      <c r="C5" s="47"/>
      <c r="D5" s="49"/>
      <c r="E5" s="49"/>
      <c r="F5" s="50"/>
      <c r="G5" s="50" t="s">
        <v>38</v>
      </c>
      <c r="H5" s="50"/>
      <c r="I5" s="50"/>
      <c r="J5" s="417" t="s">
        <v>292</v>
      </c>
      <c r="K5" s="417"/>
    </row>
    <row r="6" spans="1:12" s="2" customFormat="1" ht="24" customHeight="1">
      <c r="A6" s="46" t="s">
        <v>40</v>
      </c>
      <c r="B6" s="47"/>
      <c r="C6" s="47"/>
      <c r="D6" s="49"/>
      <c r="E6" s="49"/>
      <c r="F6" s="50"/>
      <c r="G6" s="50"/>
      <c r="H6" s="50"/>
      <c r="I6" s="50"/>
      <c r="J6" s="50"/>
      <c r="K6" s="46"/>
    </row>
    <row r="7" spans="1:12" s="2" customFormat="1" ht="24" customHeight="1" thickBot="1">
      <c r="A7" s="46" t="s">
        <v>290</v>
      </c>
      <c r="B7" s="47"/>
      <c r="C7" s="47"/>
      <c r="D7" s="49"/>
      <c r="E7" s="49"/>
      <c r="F7" s="50"/>
      <c r="G7" s="50"/>
      <c r="H7" s="50"/>
      <c r="I7" s="50"/>
      <c r="J7" s="50"/>
      <c r="K7" s="46"/>
    </row>
    <row r="8" spans="1:12" s="2" customFormat="1" ht="24" customHeight="1">
      <c r="A8" s="46" t="s">
        <v>30</v>
      </c>
      <c r="B8" s="47"/>
      <c r="C8" s="47"/>
      <c r="D8" s="49"/>
      <c r="E8" s="49"/>
      <c r="F8" s="50"/>
      <c r="G8" s="50"/>
      <c r="H8" s="46"/>
      <c r="I8" s="413" t="s">
        <v>20</v>
      </c>
      <c r="J8" s="414"/>
      <c r="K8" s="51"/>
      <c r="L8" s="11" t="s">
        <v>19</v>
      </c>
    </row>
    <row r="9" spans="1:12" s="2" customFormat="1" ht="24" customHeight="1">
      <c r="A9" s="46" t="s">
        <v>31</v>
      </c>
      <c r="B9" s="47"/>
      <c r="C9" s="47"/>
      <c r="D9" s="49"/>
      <c r="E9" s="49"/>
      <c r="F9" s="50"/>
      <c r="G9" s="50"/>
      <c r="H9" s="46"/>
      <c r="I9" s="415" t="s">
        <v>21</v>
      </c>
      <c r="J9" s="416"/>
      <c r="K9" s="52"/>
      <c r="L9" s="11"/>
    </row>
    <row r="10" spans="1:12" s="2" customFormat="1" ht="24" customHeight="1">
      <c r="A10" s="46" t="s">
        <v>39</v>
      </c>
      <c r="B10" s="47"/>
      <c r="C10" s="47"/>
      <c r="D10" s="49"/>
      <c r="E10" s="49"/>
      <c r="F10" s="50"/>
      <c r="G10" s="50"/>
      <c r="H10" s="46"/>
      <c r="I10" s="415" t="s">
        <v>22</v>
      </c>
      <c r="J10" s="416"/>
      <c r="K10" s="52"/>
      <c r="L10" s="11"/>
    </row>
    <row r="11" spans="1:12" s="2" customFormat="1" ht="24" customHeight="1">
      <c r="A11" s="46" t="s">
        <v>40</v>
      </c>
      <c r="B11" s="47"/>
      <c r="C11" s="47"/>
      <c r="D11" s="49"/>
      <c r="E11" s="49"/>
      <c r="F11" s="50"/>
      <c r="G11" s="50"/>
      <c r="H11" s="46"/>
      <c r="I11" s="415" t="s">
        <v>23</v>
      </c>
      <c r="J11" s="416"/>
      <c r="K11" s="52" t="s">
        <v>297</v>
      </c>
      <c r="L11" s="11"/>
    </row>
    <row r="12" spans="1:12" s="2" customFormat="1" ht="24" customHeight="1" thickBot="1">
      <c r="A12" s="46" t="s">
        <v>291</v>
      </c>
      <c r="B12" s="47"/>
      <c r="C12" s="47"/>
      <c r="D12" s="49"/>
      <c r="E12" s="49"/>
      <c r="F12" s="50"/>
      <c r="G12" s="50"/>
      <c r="H12" s="46"/>
      <c r="I12" s="400" t="s">
        <v>24</v>
      </c>
      <c r="J12" s="401"/>
      <c r="K12" s="53"/>
      <c r="L12" s="11"/>
    </row>
    <row r="13" spans="1:12" s="2" customFormat="1" ht="19.5">
      <c r="A13" s="46" t="s">
        <v>30</v>
      </c>
      <c r="B13" s="47"/>
      <c r="C13" s="47"/>
      <c r="D13" s="49"/>
      <c r="E13" s="49"/>
      <c r="F13" s="50"/>
      <c r="G13" s="50"/>
      <c r="H13" s="50"/>
      <c r="I13" s="50"/>
      <c r="J13" s="50"/>
      <c r="K13" s="46"/>
    </row>
    <row r="14" spans="1:12" s="2" customFormat="1" ht="18" customHeight="1" thickBot="1">
      <c r="A14" s="46"/>
      <c r="B14" s="405"/>
      <c r="C14" s="405"/>
      <c r="D14" s="405"/>
      <c r="E14" s="405"/>
      <c r="F14" s="405"/>
      <c r="G14" s="50"/>
      <c r="H14" s="50"/>
      <c r="I14" s="404"/>
      <c r="J14" s="404"/>
      <c r="K14" s="46"/>
    </row>
    <row r="15" spans="1:12" s="2" customFormat="1" ht="18" customHeight="1" thickBot="1">
      <c r="A15" s="54" t="s">
        <v>41</v>
      </c>
      <c r="B15" s="55"/>
      <c r="C15" s="395">
        <v>2021</v>
      </c>
      <c r="D15" s="396"/>
      <c r="E15" s="396"/>
      <c r="F15" s="396"/>
      <c r="G15" s="396"/>
      <c r="H15" s="397"/>
      <c r="I15" s="406" t="s">
        <v>15</v>
      </c>
      <c r="J15" s="407"/>
      <c r="K15" s="408"/>
      <c r="L15" s="12"/>
    </row>
    <row r="16" spans="1:12" s="2" customFormat="1" ht="18" customHeight="1" thickBot="1">
      <c r="A16" s="56" t="s">
        <v>42</v>
      </c>
      <c r="B16" s="57"/>
      <c r="C16" s="409" t="s">
        <v>282</v>
      </c>
      <c r="D16" s="410"/>
      <c r="E16" s="410"/>
      <c r="F16" s="410"/>
      <c r="G16" s="410"/>
      <c r="H16" s="411"/>
      <c r="I16" s="402" t="s">
        <v>43</v>
      </c>
      <c r="J16" s="403"/>
      <c r="K16" s="60">
        <v>43329217</v>
      </c>
      <c r="L16" s="12"/>
    </row>
    <row r="17" spans="1:12" s="2" customFormat="1" ht="18" customHeight="1" thickBot="1">
      <c r="A17" s="56" t="s">
        <v>44</v>
      </c>
      <c r="B17" s="57"/>
      <c r="C17" s="395" t="s">
        <v>283</v>
      </c>
      <c r="D17" s="396"/>
      <c r="E17" s="396"/>
      <c r="F17" s="396"/>
      <c r="G17" s="396"/>
      <c r="H17" s="397"/>
      <c r="I17" s="402" t="s">
        <v>11</v>
      </c>
      <c r="J17" s="403"/>
      <c r="K17" s="60">
        <v>150</v>
      </c>
      <c r="L17" s="12"/>
    </row>
    <row r="18" spans="1:12" s="2" customFormat="1" ht="18" customHeight="1" thickBot="1">
      <c r="A18" s="56" t="s">
        <v>6</v>
      </c>
      <c r="B18" s="57"/>
      <c r="C18" s="409" t="s">
        <v>284</v>
      </c>
      <c r="D18" s="410"/>
      <c r="E18" s="410"/>
      <c r="F18" s="410"/>
      <c r="G18" s="410"/>
      <c r="H18" s="411"/>
      <c r="I18" s="402" t="s">
        <v>10</v>
      </c>
      <c r="J18" s="403"/>
      <c r="K18" s="60">
        <v>2610100000</v>
      </c>
      <c r="L18" s="12"/>
    </row>
    <row r="19" spans="1:12" s="2" customFormat="1" ht="18" customHeight="1" thickBot="1">
      <c r="A19" s="56" t="s">
        <v>45</v>
      </c>
      <c r="B19" s="57"/>
      <c r="C19" s="395"/>
      <c r="D19" s="396"/>
      <c r="E19" s="396"/>
      <c r="F19" s="396"/>
      <c r="G19" s="396"/>
      <c r="H19" s="397"/>
      <c r="I19" s="402" t="s">
        <v>4</v>
      </c>
      <c r="J19" s="403"/>
      <c r="K19" s="60"/>
      <c r="L19" s="12"/>
    </row>
    <row r="20" spans="1:12" s="2" customFormat="1" ht="18" customHeight="1" thickBot="1">
      <c r="A20" s="56" t="s">
        <v>46</v>
      </c>
      <c r="B20" s="57"/>
      <c r="C20" s="395" t="s">
        <v>285</v>
      </c>
      <c r="D20" s="396"/>
      <c r="E20" s="396"/>
      <c r="F20" s="396"/>
      <c r="G20" s="396"/>
      <c r="H20" s="397"/>
      <c r="I20" s="402" t="s">
        <v>3</v>
      </c>
      <c r="J20" s="403"/>
      <c r="K20" s="60"/>
      <c r="L20" s="12"/>
    </row>
    <row r="21" spans="1:12" s="2" customFormat="1" ht="18" customHeight="1" thickBot="1">
      <c r="A21" s="56" t="s">
        <v>47</v>
      </c>
      <c r="B21" s="57"/>
      <c r="C21" s="395" t="s">
        <v>286</v>
      </c>
      <c r="D21" s="396"/>
      <c r="E21" s="396"/>
      <c r="F21" s="396"/>
      <c r="G21" s="396"/>
      <c r="H21" s="397"/>
      <c r="I21" s="402" t="s">
        <v>48</v>
      </c>
      <c r="J21" s="403"/>
      <c r="K21" s="60">
        <v>86.1</v>
      </c>
      <c r="L21" s="12"/>
    </row>
    <row r="22" spans="1:12" s="2" customFormat="1" ht="18" customHeight="1" thickBot="1">
      <c r="A22" s="56" t="s">
        <v>49</v>
      </c>
      <c r="B22" s="427" t="s">
        <v>53</v>
      </c>
      <c r="C22" s="428"/>
      <c r="D22" s="428"/>
      <c r="E22" s="428"/>
      <c r="F22" s="428"/>
      <c r="G22" s="428"/>
      <c r="H22" s="428"/>
      <c r="I22" s="61"/>
      <c r="J22" s="62"/>
      <c r="K22" s="60"/>
      <c r="L22" s="13"/>
    </row>
    <row r="23" spans="1:12" s="2" customFormat="1" ht="18" customHeight="1" thickBot="1">
      <c r="A23" s="56" t="s">
        <v>7</v>
      </c>
      <c r="B23" s="57"/>
      <c r="C23" s="57"/>
      <c r="D23" s="58"/>
      <c r="E23" s="58"/>
      <c r="F23" s="58"/>
      <c r="G23" s="58"/>
      <c r="H23" s="58"/>
      <c r="I23" s="61"/>
      <c r="J23" s="62"/>
      <c r="K23" s="60"/>
      <c r="L23" s="12"/>
    </row>
    <row r="24" spans="1:12" s="2" customFormat="1" ht="18" customHeight="1" thickBot="1">
      <c r="A24" s="79" t="s">
        <v>210</v>
      </c>
      <c r="B24" s="57"/>
      <c r="C24" s="57"/>
      <c r="D24" s="58"/>
      <c r="E24" s="58"/>
      <c r="F24" s="58"/>
      <c r="G24" s="58"/>
      <c r="H24" s="59"/>
      <c r="I24" s="402" t="s">
        <v>12</v>
      </c>
      <c r="J24" s="403"/>
      <c r="K24" s="60"/>
      <c r="L24" s="12"/>
    </row>
    <row r="25" spans="1:12" s="2" customFormat="1" ht="18" customHeight="1" thickBot="1">
      <c r="A25" s="56" t="s">
        <v>50</v>
      </c>
      <c r="B25" s="57"/>
      <c r="C25" s="409" t="s">
        <v>287</v>
      </c>
      <c r="D25" s="410"/>
      <c r="E25" s="410"/>
      <c r="F25" s="410"/>
      <c r="G25" s="410"/>
      <c r="H25" s="411"/>
      <c r="I25" s="402" t="s">
        <v>13</v>
      </c>
      <c r="J25" s="403"/>
      <c r="K25" s="60"/>
      <c r="L25" s="12"/>
    </row>
    <row r="26" spans="1:12" s="2" customFormat="1" ht="18" customHeight="1" thickBot="1">
      <c r="A26" s="56" t="s">
        <v>51</v>
      </c>
      <c r="B26" s="57"/>
      <c r="C26" s="57"/>
      <c r="D26" s="58"/>
      <c r="E26" s="58"/>
      <c r="F26" s="58"/>
      <c r="G26" s="59"/>
      <c r="H26" s="63"/>
      <c r="I26" s="64"/>
      <c r="J26" s="64"/>
      <c r="K26" s="64"/>
      <c r="L26" s="13"/>
    </row>
    <row r="27" spans="1:12" s="2" customFormat="1" ht="18" customHeight="1" thickBot="1">
      <c r="A27" s="56" t="s">
        <v>52</v>
      </c>
      <c r="B27" s="65"/>
      <c r="C27" s="431" t="s">
        <v>293</v>
      </c>
      <c r="D27" s="432"/>
      <c r="E27" s="432"/>
      <c r="F27" s="432"/>
      <c r="G27" s="432"/>
      <c r="H27" s="433"/>
      <c r="I27" s="46"/>
      <c r="J27" s="46"/>
      <c r="K27" s="46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45" customHeight="1">
      <c r="A29" s="424" t="s">
        <v>295</v>
      </c>
      <c r="B29" s="424"/>
      <c r="C29" s="424"/>
      <c r="D29" s="424"/>
      <c r="E29" s="424"/>
      <c r="F29" s="424"/>
      <c r="G29" s="424"/>
      <c r="H29" s="424"/>
      <c r="I29" s="424"/>
      <c r="J29" s="424"/>
      <c r="K29" s="424"/>
      <c r="L29" s="424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6" t="s">
        <v>87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418" t="s">
        <v>16</v>
      </c>
      <c r="B31" s="420" t="s">
        <v>212</v>
      </c>
      <c r="C31" s="429" t="s">
        <v>213</v>
      </c>
      <c r="D31" s="422" t="s">
        <v>296</v>
      </c>
      <c r="E31" s="422"/>
      <c r="F31" s="422"/>
      <c r="G31" s="423"/>
      <c r="H31" s="422" t="s">
        <v>88</v>
      </c>
      <c r="I31" s="422"/>
      <c r="J31" s="422"/>
      <c r="K31" s="423"/>
      <c r="L31" s="425" t="s">
        <v>14</v>
      </c>
    </row>
    <row r="32" spans="1:12" s="10" customFormat="1" ht="70.5" customHeight="1" thickBot="1">
      <c r="A32" s="419"/>
      <c r="B32" s="421"/>
      <c r="C32" s="430"/>
      <c r="D32" s="67" t="s">
        <v>89</v>
      </c>
      <c r="E32" s="67" t="s">
        <v>90</v>
      </c>
      <c r="F32" s="67" t="s">
        <v>91</v>
      </c>
      <c r="G32" s="67" t="s">
        <v>92</v>
      </c>
      <c r="H32" s="67" t="s">
        <v>89</v>
      </c>
      <c r="I32" s="67" t="s">
        <v>90</v>
      </c>
      <c r="J32" s="67" t="s">
        <v>91</v>
      </c>
      <c r="K32" s="68" t="s">
        <v>281</v>
      </c>
      <c r="L32" s="426"/>
    </row>
    <row r="33" spans="1:12" s="10" customFormat="1" ht="20.100000000000001" customHeight="1" thickBot="1">
      <c r="A33" s="81">
        <v>1</v>
      </c>
      <c r="B33" s="82">
        <v>2</v>
      </c>
      <c r="C33" s="110">
        <v>3</v>
      </c>
      <c r="D33" s="177">
        <v>3</v>
      </c>
      <c r="E33" s="78">
        <v>4</v>
      </c>
      <c r="F33" s="78">
        <v>5</v>
      </c>
      <c r="G33" s="78">
        <v>6</v>
      </c>
      <c r="H33" s="78">
        <v>7</v>
      </c>
      <c r="I33" s="78">
        <v>8</v>
      </c>
      <c r="J33" s="78">
        <v>9</v>
      </c>
      <c r="K33" s="78">
        <v>10</v>
      </c>
      <c r="L33" s="17">
        <v>11</v>
      </c>
    </row>
    <row r="34" spans="1:12" s="18" customFormat="1" ht="22.5" customHeight="1" thickBot="1">
      <c r="A34" s="104" t="s">
        <v>55</v>
      </c>
      <c r="B34" s="105">
        <v>1</v>
      </c>
      <c r="C34" s="221">
        <v>1000</v>
      </c>
      <c r="D34" s="178"/>
      <c r="E34" s="190"/>
      <c r="F34" s="184"/>
      <c r="G34" s="153"/>
      <c r="H34" s="154"/>
      <c r="I34" s="152"/>
      <c r="J34" s="152"/>
      <c r="K34" s="155"/>
      <c r="L34" s="19"/>
    </row>
    <row r="35" spans="1:12" s="20" customFormat="1" ht="19.5" customHeight="1" thickBot="1">
      <c r="A35" s="106" t="s">
        <v>214</v>
      </c>
      <c r="B35" s="107">
        <f>B34+1</f>
        <v>2</v>
      </c>
      <c r="C35" s="221">
        <v>1010</v>
      </c>
      <c r="D35" s="239">
        <f>D37+D38+D42+D43</f>
        <v>4439.7000000000007</v>
      </c>
      <c r="E35" s="239">
        <f>E37+E38+E42+E43</f>
        <v>5876.2999999999993</v>
      </c>
      <c r="F35" s="240">
        <f>F37+F38+F42</f>
        <v>-294.99999999999994</v>
      </c>
      <c r="G35" s="241">
        <f>F35/D35*100</f>
        <v>-6.6445931031375967</v>
      </c>
      <c r="H35" s="240">
        <f>H37+H38+H36+H42+H43</f>
        <v>15926.199999999999</v>
      </c>
      <c r="I35" s="242">
        <f>I37+I38+I42+I43</f>
        <v>15330.8</v>
      </c>
      <c r="J35" s="242">
        <f>J37+J38+J42</f>
        <v>595.4000000000002</v>
      </c>
      <c r="K35" s="241">
        <f>J35/H35*100</f>
        <v>3.7384938026647925</v>
      </c>
      <c r="L35" s="41"/>
    </row>
    <row r="36" spans="1:12" s="21" customFormat="1" ht="18" customHeight="1">
      <c r="A36" s="80" t="s">
        <v>211</v>
      </c>
      <c r="B36" s="85">
        <f t="shared" ref="B36:B99" si="0">B35+1</f>
        <v>3</v>
      </c>
      <c r="C36" s="209">
        <v>1020</v>
      </c>
      <c r="D36" s="243"/>
      <c r="E36" s="244"/>
      <c r="F36" s="245"/>
      <c r="G36" s="246"/>
      <c r="H36" s="245"/>
      <c r="I36" s="247"/>
      <c r="J36" s="247"/>
      <c r="K36" s="246"/>
      <c r="L36" s="23"/>
    </row>
    <row r="37" spans="1:12" s="21" customFormat="1" ht="18.75">
      <c r="A37" s="80" t="s">
        <v>93</v>
      </c>
      <c r="B37" s="86">
        <f t="shared" si="0"/>
        <v>4</v>
      </c>
      <c r="C37" s="209">
        <v>1030</v>
      </c>
      <c r="D37" s="248">
        <v>3843.4</v>
      </c>
      <c r="E37" s="248">
        <v>3843.4</v>
      </c>
      <c r="F37" s="249">
        <f>D37-E37</f>
        <v>0</v>
      </c>
      <c r="G37" s="250">
        <f>F37/D37*100</f>
        <v>0</v>
      </c>
      <c r="H37" s="249">
        <v>11536.2</v>
      </c>
      <c r="I37" s="249">
        <v>11536.2</v>
      </c>
      <c r="J37" s="251">
        <f>H37-I37</f>
        <v>0</v>
      </c>
      <c r="K37" s="250">
        <f>J37/H37*100</f>
        <v>0</v>
      </c>
      <c r="L37" s="23"/>
    </row>
    <row r="38" spans="1:12" s="21" customFormat="1" ht="18.75">
      <c r="A38" s="80" t="s">
        <v>133</v>
      </c>
      <c r="B38" s="86">
        <f t="shared" si="0"/>
        <v>5</v>
      </c>
      <c r="C38" s="209">
        <v>1040</v>
      </c>
      <c r="D38" s="248">
        <f>D39+D40+D41</f>
        <v>268.60000000000002</v>
      </c>
      <c r="E38" s="248">
        <f>E39+E40+E41</f>
        <v>574.79999999999995</v>
      </c>
      <c r="F38" s="249">
        <f t="shared" ref="F38:F49" si="1">D38-E38</f>
        <v>-306.19999999999993</v>
      </c>
      <c r="G38" s="250">
        <f t="shared" ref="G38:G48" si="2">F38/D38*100</f>
        <v>-113.99851079672372</v>
      </c>
      <c r="H38" s="249">
        <f>H39+H40+H41</f>
        <v>1721.8000000000002</v>
      </c>
      <c r="I38" s="252">
        <f>I39+I40+I41</f>
        <v>1314.3</v>
      </c>
      <c r="J38" s="251">
        <f t="shared" ref="J38:J43" si="3">H38-I38</f>
        <v>407.50000000000023</v>
      </c>
      <c r="K38" s="250">
        <f t="shared" ref="K38:K43" si="4">J38/H38*100</f>
        <v>23.667092577535147</v>
      </c>
      <c r="L38" s="24"/>
    </row>
    <row r="39" spans="1:12" s="21" customFormat="1" ht="18" customHeight="1">
      <c r="A39" s="87" t="s">
        <v>134</v>
      </c>
      <c r="B39" s="86">
        <f t="shared" si="0"/>
        <v>6</v>
      </c>
      <c r="C39" s="210" t="s">
        <v>135</v>
      </c>
      <c r="D39" s="253">
        <v>174.6</v>
      </c>
      <c r="E39" s="248">
        <v>104.1</v>
      </c>
      <c r="F39" s="249">
        <f t="shared" si="1"/>
        <v>70.5</v>
      </c>
      <c r="G39" s="250">
        <f t="shared" si="2"/>
        <v>40.378006872852232</v>
      </c>
      <c r="H39" s="249">
        <v>784</v>
      </c>
      <c r="I39" s="252">
        <v>378.9</v>
      </c>
      <c r="J39" s="251">
        <f t="shared" si="3"/>
        <v>405.1</v>
      </c>
      <c r="K39" s="250">
        <f t="shared" si="4"/>
        <v>51.670918367346943</v>
      </c>
      <c r="L39" s="24"/>
    </row>
    <row r="40" spans="1:12" s="21" customFormat="1" ht="18" customHeight="1">
      <c r="A40" s="87" t="s">
        <v>136</v>
      </c>
      <c r="B40" s="86">
        <f t="shared" si="0"/>
        <v>7</v>
      </c>
      <c r="C40" s="210" t="s">
        <v>137</v>
      </c>
      <c r="D40" s="253"/>
      <c r="E40" s="248">
        <v>249.9</v>
      </c>
      <c r="F40" s="249">
        <f t="shared" si="1"/>
        <v>-249.9</v>
      </c>
      <c r="G40" s="250">
        <v>0</v>
      </c>
      <c r="H40" s="249">
        <v>271.89999999999998</v>
      </c>
      <c r="I40" s="252">
        <v>271.89999999999998</v>
      </c>
      <c r="J40" s="251">
        <f t="shared" si="3"/>
        <v>0</v>
      </c>
      <c r="K40" s="250"/>
      <c r="L40" s="24"/>
    </row>
    <row r="41" spans="1:12" s="21" customFormat="1" ht="18" customHeight="1">
      <c r="A41" s="87" t="s">
        <v>138</v>
      </c>
      <c r="B41" s="86">
        <f t="shared" si="0"/>
        <v>8</v>
      </c>
      <c r="C41" s="210" t="s">
        <v>139</v>
      </c>
      <c r="D41" s="253">
        <v>94</v>
      </c>
      <c r="E41" s="248">
        <v>220.8</v>
      </c>
      <c r="F41" s="249">
        <f t="shared" si="1"/>
        <v>-126.80000000000001</v>
      </c>
      <c r="G41" s="250">
        <f t="shared" si="2"/>
        <v>-134.89361702127661</v>
      </c>
      <c r="H41" s="249">
        <v>665.9</v>
      </c>
      <c r="I41" s="252">
        <v>663.5</v>
      </c>
      <c r="J41" s="251">
        <f t="shared" si="3"/>
        <v>2.3999999999999773</v>
      </c>
      <c r="K41" s="250"/>
      <c r="L41" s="24"/>
    </row>
    <row r="42" spans="1:12" s="21" customFormat="1" ht="18" customHeight="1">
      <c r="A42" s="88" t="s">
        <v>140</v>
      </c>
      <c r="B42" s="86">
        <f t="shared" si="0"/>
        <v>9</v>
      </c>
      <c r="C42" s="209">
        <v>1050</v>
      </c>
      <c r="D42" s="248">
        <v>38.1</v>
      </c>
      <c r="E42" s="248">
        <v>26.9</v>
      </c>
      <c r="F42" s="249">
        <f t="shared" si="1"/>
        <v>11.200000000000003</v>
      </c>
      <c r="G42" s="250">
        <f t="shared" si="2"/>
        <v>29.396325459317591</v>
      </c>
      <c r="H42" s="249">
        <v>295.8</v>
      </c>
      <c r="I42" s="252">
        <v>107.9</v>
      </c>
      <c r="J42" s="251">
        <f t="shared" si="3"/>
        <v>187.9</v>
      </c>
      <c r="K42" s="250">
        <f t="shared" si="4"/>
        <v>63.522650439486142</v>
      </c>
      <c r="L42" s="24"/>
    </row>
    <row r="43" spans="1:12" s="21" customFormat="1" ht="18" customHeight="1">
      <c r="A43" s="88" t="s">
        <v>54</v>
      </c>
      <c r="B43" s="86">
        <f t="shared" si="0"/>
        <v>10</v>
      </c>
      <c r="C43" s="209">
        <v>1060</v>
      </c>
      <c r="D43" s="248">
        <v>289.60000000000002</v>
      </c>
      <c r="E43" s="248">
        <v>1431.2</v>
      </c>
      <c r="F43" s="249">
        <f t="shared" si="1"/>
        <v>-1141.5999999999999</v>
      </c>
      <c r="G43" s="250">
        <f t="shared" si="2"/>
        <v>-394.19889502762425</v>
      </c>
      <c r="H43" s="248">
        <f>H48</f>
        <v>2372.4</v>
      </c>
      <c r="I43" s="248">
        <f>I48</f>
        <v>2372.4</v>
      </c>
      <c r="J43" s="251">
        <f t="shared" si="3"/>
        <v>0</v>
      </c>
      <c r="K43" s="250">
        <f t="shared" si="4"/>
        <v>0</v>
      </c>
      <c r="L43" s="24"/>
    </row>
    <row r="44" spans="1:12" s="21" customFormat="1" ht="18" customHeight="1" thickBot="1">
      <c r="A44" s="87" t="s">
        <v>26</v>
      </c>
      <c r="B44" s="86">
        <f t="shared" si="0"/>
        <v>11</v>
      </c>
      <c r="C44" s="210" t="s">
        <v>96</v>
      </c>
      <c r="D44" s="253"/>
      <c r="E44" s="252"/>
      <c r="F44" s="249"/>
      <c r="G44" s="250"/>
      <c r="H44" s="253"/>
      <c r="I44" s="253"/>
      <c r="J44" s="251"/>
      <c r="K44" s="250"/>
      <c r="L44" s="42"/>
    </row>
    <row r="45" spans="1:12" s="20" customFormat="1" ht="18" customHeight="1" thickBot="1">
      <c r="A45" s="87" t="s">
        <v>27</v>
      </c>
      <c r="B45" s="86">
        <f t="shared" si="0"/>
        <v>12</v>
      </c>
      <c r="C45" s="210" t="s">
        <v>141</v>
      </c>
      <c r="D45" s="113"/>
      <c r="E45" s="192"/>
      <c r="F45" s="249"/>
      <c r="G45" s="250"/>
      <c r="H45" s="113"/>
      <c r="I45" s="113"/>
      <c r="J45" s="43">
        <f t="shared" ref="J45:J52" si="5">I45-H45</f>
        <v>0</v>
      </c>
      <c r="K45" s="70"/>
      <c r="L45" s="26"/>
    </row>
    <row r="46" spans="1:12" s="21" customFormat="1" ht="18" customHeight="1" thickBot="1">
      <c r="A46" s="87" t="s">
        <v>215</v>
      </c>
      <c r="B46" s="86">
        <f t="shared" si="0"/>
        <v>13</v>
      </c>
      <c r="C46" s="210" t="s">
        <v>142</v>
      </c>
      <c r="D46" s="113"/>
      <c r="E46" s="191"/>
      <c r="F46" s="249"/>
      <c r="G46" s="250"/>
      <c r="H46" s="113"/>
      <c r="I46" s="113"/>
      <c r="J46" s="43">
        <f t="shared" si="5"/>
        <v>0</v>
      </c>
      <c r="K46" s="69"/>
      <c r="L46" s="22"/>
    </row>
    <row r="47" spans="1:12" s="21" customFormat="1" ht="18" customHeight="1">
      <c r="A47" s="89" t="s">
        <v>94</v>
      </c>
      <c r="B47" s="86">
        <f t="shared" si="0"/>
        <v>14</v>
      </c>
      <c r="C47" s="210" t="s">
        <v>143</v>
      </c>
      <c r="D47" s="113"/>
      <c r="E47" s="193"/>
      <c r="F47" s="249"/>
      <c r="G47" s="250"/>
      <c r="H47" s="113"/>
      <c r="I47" s="113"/>
      <c r="J47" s="43">
        <f t="shared" si="5"/>
        <v>0</v>
      </c>
      <c r="K47" s="69"/>
      <c r="L47" s="23"/>
    </row>
    <row r="48" spans="1:12" s="21" customFormat="1" ht="18" customHeight="1">
      <c r="A48" s="90" t="s">
        <v>144</v>
      </c>
      <c r="B48" s="86">
        <f t="shared" si="0"/>
        <v>15</v>
      </c>
      <c r="C48" s="211" t="s">
        <v>145</v>
      </c>
      <c r="D48" s="113">
        <v>289.60000000000002</v>
      </c>
      <c r="E48" s="113">
        <v>289.60000000000002</v>
      </c>
      <c r="F48" s="249">
        <f t="shared" si="1"/>
        <v>0</v>
      </c>
      <c r="G48" s="250">
        <f t="shared" si="2"/>
        <v>0</v>
      </c>
      <c r="H48" s="113">
        <v>2372.4</v>
      </c>
      <c r="I48" s="113">
        <v>2372.4</v>
      </c>
      <c r="J48" s="43">
        <f t="shared" si="5"/>
        <v>0</v>
      </c>
      <c r="K48" s="69"/>
      <c r="L48" s="24"/>
    </row>
    <row r="49" spans="1:12" s="21" customFormat="1" ht="36" customHeight="1">
      <c r="A49" s="91" t="s">
        <v>216</v>
      </c>
      <c r="B49" s="86">
        <f t="shared" si="0"/>
        <v>16</v>
      </c>
      <c r="C49" s="212" t="s">
        <v>217</v>
      </c>
      <c r="D49" s="113"/>
      <c r="E49" s="113"/>
      <c r="F49" s="249">
        <f t="shared" si="1"/>
        <v>0</v>
      </c>
      <c r="G49" s="250"/>
      <c r="H49" s="113"/>
      <c r="I49" s="113"/>
      <c r="J49" s="43">
        <f t="shared" si="5"/>
        <v>0</v>
      </c>
      <c r="K49" s="69"/>
      <c r="L49" s="24"/>
    </row>
    <row r="50" spans="1:12" s="21" customFormat="1" ht="42" customHeight="1">
      <c r="A50" s="87" t="s">
        <v>147</v>
      </c>
      <c r="B50" s="92">
        <f t="shared" si="0"/>
        <v>17</v>
      </c>
      <c r="C50" s="210" t="s">
        <v>146</v>
      </c>
      <c r="D50" s="113"/>
      <c r="E50" s="193"/>
      <c r="F50" s="249"/>
      <c r="G50" s="250"/>
      <c r="H50" s="72"/>
      <c r="I50" s="43"/>
      <c r="J50" s="43">
        <f t="shared" si="5"/>
        <v>0</v>
      </c>
      <c r="K50" s="69"/>
      <c r="L50" s="24"/>
    </row>
    <row r="51" spans="1:12" s="21" customFormat="1" ht="18" customHeight="1">
      <c r="A51" s="88" t="s">
        <v>218</v>
      </c>
      <c r="B51" s="86">
        <v>18</v>
      </c>
      <c r="C51" s="209">
        <v>1070</v>
      </c>
      <c r="D51" s="179"/>
      <c r="E51" s="179"/>
      <c r="F51" s="175">
        <f>D51-E51</f>
        <v>0</v>
      </c>
      <c r="G51" s="77"/>
      <c r="H51" s="72">
        <v>665.2</v>
      </c>
      <c r="I51" s="72">
        <v>665.2</v>
      </c>
      <c r="J51" s="43">
        <f t="shared" si="5"/>
        <v>0</v>
      </c>
      <c r="K51" s="69"/>
      <c r="L51" s="24"/>
    </row>
    <row r="52" spans="1:12" s="21" customFormat="1" ht="18" customHeight="1" thickBot="1">
      <c r="A52" s="80" t="s">
        <v>219</v>
      </c>
      <c r="B52" s="93">
        <v>19</v>
      </c>
      <c r="C52" s="213">
        <v>1080</v>
      </c>
      <c r="D52" s="120"/>
      <c r="E52" s="194"/>
      <c r="F52" s="173"/>
      <c r="G52" s="140"/>
      <c r="H52" s="127"/>
      <c r="I52" s="128"/>
      <c r="J52" s="43">
        <f t="shared" si="5"/>
        <v>0</v>
      </c>
      <c r="K52" s="126"/>
      <c r="L52" s="24"/>
    </row>
    <row r="53" spans="1:12" s="21" customFormat="1" ht="26.25" customHeight="1" thickBot="1">
      <c r="A53" s="106" t="s">
        <v>95</v>
      </c>
      <c r="B53" s="107">
        <v>20</v>
      </c>
      <c r="C53" s="221">
        <v>1100</v>
      </c>
      <c r="D53" s="234">
        <f>D69+D107+D96</f>
        <v>3446.7999999999997</v>
      </c>
      <c r="E53" s="234">
        <f>E69+E107+E96</f>
        <v>3789</v>
      </c>
      <c r="F53" s="254">
        <f>D53-E53</f>
        <v>-342.20000000000027</v>
      </c>
      <c r="G53" s="255">
        <f>F53/D53*100</f>
        <v>-9.9280492050597751</v>
      </c>
      <c r="H53" s="256">
        <f>H69+H107+H96</f>
        <v>14009.5</v>
      </c>
      <c r="I53" s="257">
        <f>I69+I107+I96</f>
        <v>13414.1</v>
      </c>
      <c r="J53" s="257">
        <f>H53-I53</f>
        <v>595.39999999999964</v>
      </c>
      <c r="K53" s="258">
        <f>J53/H53*100</f>
        <v>4.2499732324494071</v>
      </c>
      <c r="L53" s="24"/>
    </row>
    <row r="54" spans="1:12" s="21" customFormat="1" ht="26.25" customHeight="1" thickBot="1">
      <c r="A54" s="138" t="s">
        <v>211</v>
      </c>
      <c r="B54" s="107">
        <f t="shared" si="0"/>
        <v>21</v>
      </c>
      <c r="C54" s="222">
        <v>1110</v>
      </c>
      <c r="D54" s="180"/>
      <c r="E54" s="195"/>
      <c r="F54" s="185"/>
      <c r="G54" s="145"/>
      <c r="H54" s="146"/>
      <c r="I54" s="147"/>
      <c r="J54" s="147"/>
      <c r="K54" s="148"/>
      <c r="L54" s="24"/>
    </row>
    <row r="55" spans="1:12" s="21" customFormat="1" ht="19.5" customHeight="1">
      <c r="A55" s="80" t="s">
        <v>56</v>
      </c>
      <c r="B55" s="85">
        <f t="shared" si="0"/>
        <v>22</v>
      </c>
      <c r="C55" s="209" t="s">
        <v>111</v>
      </c>
      <c r="D55" s="112"/>
      <c r="E55" s="196"/>
      <c r="F55" s="174"/>
      <c r="G55" s="141"/>
      <c r="H55" s="142"/>
      <c r="I55" s="143"/>
      <c r="J55" s="143"/>
      <c r="K55" s="144"/>
      <c r="L55" s="24"/>
    </row>
    <row r="56" spans="1:12" s="21" customFormat="1" ht="19.5" customHeight="1">
      <c r="A56" s="88" t="s">
        <v>57</v>
      </c>
      <c r="B56" s="86">
        <f t="shared" si="0"/>
        <v>23</v>
      </c>
      <c r="C56" s="209" t="s">
        <v>121</v>
      </c>
      <c r="D56" s="119"/>
      <c r="E56" s="197"/>
      <c r="F56" s="73"/>
      <c r="G56" s="69"/>
      <c r="H56" s="72"/>
      <c r="I56" s="43"/>
      <c r="J56" s="43"/>
      <c r="K56" s="69"/>
      <c r="L56" s="24"/>
    </row>
    <row r="57" spans="1:12" s="21" customFormat="1" ht="19.5" customHeight="1">
      <c r="A57" s="88" t="s">
        <v>148</v>
      </c>
      <c r="B57" s="86">
        <f t="shared" si="0"/>
        <v>24</v>
      </c>
      <c r="C57" s="209" t="s">
        <v>152</v>
      </c>
      <c r="D57" s="119"/>
      <c r="E57" s="197"/>
      <c r="F57" s="73"/>
      <c r="G57" s="69"/>
      <c r="H57" s="72"/>
      <c r="I57" s="43"/>
      <c r="J57" s="43"/>
      <c r="K57" s="69"/>
      <c r="L57" s="24"/>
    </row>
    <row r="58" spans="1:12" s="21" customFormat="1" ht="19.5" customHeight="1">
      <c r="A58" s="88" t="s">
        <v>58</v>
      </c>
      <c r="B58" s="86">
        <f t="shared" si="0"/>
        <v>25</v>
      </c>
      <c r="C58" s="209" t="s">
        <v>153</v>
      </c>
      <c r="D58" s="119"/>
      <c r="E58" s="197"/>
      <c r="F58" s="73"/>
      <c r="G58" s="69"/>
      <c r="H58" s="72"/>
      <c r="I58" s="43"/>
      <c r="J58" s="43"/>
      <c r="K58" s="69"/>
      <c r="L58" s="24"/>
    </row>
    <row r="59" spans="1:12" s="21" customFormat="1" ht="19.5" customHeight="1">
      <c r="A59" s="88" t="s">
        <v>59</v>
      </c>
      <c r="B59" s="86">
        <f t="shared" si="0"/>
        <v>26</v>
      </c>
      <c r="C59" s="209" t="s">
        <v>154</v>
      </c>
      <c r="D59" s="119"/>
      <c r="E59" s="197"/>
      <c r="F59" s="73"/>
      <c r="G59" s="69"/>
      <c r="H59" s="72"/>
      <c r="I59" s="43"/>
      <c r="J59" s="43"/>
      <c r="K59" s="69"/>
      <c r="L59" s="24"/>
    </row>
    <row r="60" spans="1:12" s="21" customFormat="1" ht="19.5" customHeight="1">
      <c r="A60" s="88" t="s">
        <v>149</v>
      </c>
      <c r="B60" s="86">
        <f t="shared" si="0"/>
        <v>27</v>
      </c>
      <c r="C60" s="209" t="s">
        <v>155</v>
      </c>
      <c r="D60" s="119"/>
      <c r="E60" s="197"/>
      <c r="F60" s="73"/>
      <c r="G60" s="69"/>
      <c r="H60" s="72"/>
      <c r="I60" s="43"/>
      <c r="J60" s="43"/>
      <c r="K60" s="69"/>
      <c r="L60" s="24"/>
    </row>
    <row r="61" spans="1:12" s="21" customFormat="1" ht="19.5" customHeight="1">
      <c r="A61" s="88" t="s">
        <v>60</v>
      </c>
      <c r="B61" s="86">
        <f t="shared" si="0"/>
        <v>28</v>
      </c>
      <c r="C61" s="209" t="s">
        <v>156</v>
      </c>
      <c r="D61" s="119"/>
      <c r="E61" s="197"/>
      <c r="F61" s="73"/>
      <c r="G61" s="69"/>
      <c r="H61" s="72"/>
      <c r="I61" s="43"/>
      <c r="J61" s="43"/>
      <c r="K61" s="69"/>
      <c r="L61" s="24"/>
    </row>
    <row r="62" spans="1:12" s="21" customFormat="1" ht="19.5" customHeight="1">
      <c r="A62" s="88" t="s">
        <v>122</v>
      </c>
      <c r="B62" s="86">
        <f t="shared" si="0"/>
        <v>29</v>
      </c>
      <c r="C62" s="209" t="s">
        <v>157</v>
      </c>
      <c r="D62" s="119"/>
      <c r="E62" s="197"/>
      <c r="F62" s="73"/>
      <c r="G62" s="69"/>
      <c r="H62" s="72"/>
      <c r="I62" s="43"/>
      <c r="J62" s="43"/>
      <c r="K62" s="69"/>
      <c r="L62" s="24"/>
    </row>
    <row r="63" spans="1:12" s="21" customFormat="1" ht="19.5" customHeight="1">
      <c r="A63" s="88" t="s">
        <v>123</v>
      </c>
      <c r="B63" s="86">
        <f t="shared" si="0"/>
        <v>30</v>
      </c>
      <c r="C63" s="209" t="s">
        <v>158</v>
      </c>
      <c r="D63" s="119"/>
      <c r="E63" s="197"/>
      <c r="F63" s="73"/>
      <c r="G63" s="69"/>
      <c r="H63" s="72"/>
      <c r="I63" s="43"/>
      <c r="J63" s="43"/>
      <c r="K63" s="69"/>
      <c r="L63" s="24"/>
    </row>
    <row r="64" spans="1:12" s="21" customFormat="1" ht="19.5" customHeight="1">
      <c r="A64" s="88" t="s">
        <v>150</v>
      </c>
      <c r="B64" s="86">
        <f t="shared" si="0"/>
        <v>31</v>
      </c>
      <c r="C64" s="209" t="s">
        <v>159</v>
      </c>
      <c r="D64" s="119"/>
      <c r="E64" s="197"/>
      <c r="F64" s="73"/>
      <c r="G64" s="69"/>
      <c r="H64" s="72"/>
      <c r="I64" s="43"/>
      <c r="J64" s="43"/>
      <c r="K64" s="69"/>
      <c r="L64" s="24"/>
    </row>
    <row r="65" spans="1:13" s="21" customFormat="1" ht="19.5" customHeight="1">
      <c r="A65" s="88" t="s">
        <v>220</v>
      </c>
      <c r="B65" s="86">
        <v>32</v>
      </c>
      <c r="C65" s="209" t="s">
        <v>222</v>
      </c>
      <c r="D65" s="119"/>
      <c r="E65" s="197"/>
      <c r="F65" s="73"/>
      <c r="G65" s="69"/>
      <c r="H65" s="72"/>
      <c r="I65" s="43"/>
      <c r="J65" s="43"/>
      <c r="K65" s="69"/>
      <c r="L65" s="24"/>
    </row>
    <row r="66" spans="1:13" s="21" customFormat="1" ht="19.5" customHeight="1">
      <c r="A66" s="96" t="s">
        <v>117</v>
      </c>
      <c r="B66" s="86">
        <v>33</v>
      </c>
      <c r="C66" s="214" t="s">
        <v>242</v>
      </c>
      <c r="D66" s="119"/>
      <c r="E66" s="197"/>
      <c r="F66" s="73"/>
      <c r="G66" s="69"/>
      <c r="H66" s="72"/>
      <c r="I66" s="43"/>
      <c r="J66" s="43"/>
      <c r="K66" s="69"/>
      <c r="L66" s="24"/>
    </row>
    <row r="67" spans="1:13" s="21" customFormat="1" ht="19.5" customHeight="1">
      <c r="A67" s="91" t="s">
        <v>118</v>
      </c>
      <c r="B67" s="86">
        <v>34</v>
      </c>
      <c r="C67" s="215" t="s">
        <v>243</v>
      </c>
      <c r="D67" s="115"/>
      <c r="E67" s="197"/>
      <c r="F67" s="73"/>
      <c r="G67" s="69"/>
      <c r="H67" s="72"/>
      <c r="I67" s="43"/>
      <c r="J67" s="43"/>
      <c r="K67" s="69"/>
      <c r="L67" s="24"/>
    </row>
    <row r="68" spans="1:13" s="21" customFormat="1" ht="19.5" customHeight="1" thickBot="1">
      <c r="A68" s="91" t="s">
        <v>119</v>
      </c>
      <c r="B68" s="93">
        <v>35</v>
      </c>
      <c r="C68" s="215" t="s">
        <v>244</v>
      </c>
      <c r="D68" s="117"/>
      <c r="E68" s="198"/>
      <c r="F68" s="173"/>
      <c r="G68" s="126">
        <f>H68+I68+J68+K68</f>
        <v>0</v>
      </c>
      <c r="H68" s="127"/>
      <c r="I68" s="128"/>
      <c r="J68" s="128"/>
      <c r="K68" s="126"/>
      <c r="L68" s="24"/>
    </row>
    <row r="69" spans="1:13" s="21" customFormat="1" ht="33" customHeight="1" thickBot="1">
      <c r="A69" s="138" t="s">
        <v>221</v>
      </c>
      <c r="B69" s="107">
        <v>36</v>
      </c>
      <c r="C69" s="222">
        <v>1120</v>
      </c>
      <c r="D69" s="300">
        <f>D70+D71+D72+D78+D80+D95</f>
        <v>2850.5</v>
      </c>
      <c r="E69" s="259">
        <f>E70+E71+E72+E78+E80+E95</f>
        <v>2850.5</v>
      </c>
      <c r="F69" s="260">
        <f>D69-E69</f>
        <v>0</v>
      </c>
      <c r="G69" s="261">
        <f>F69/D69*100</f>
        <v>0</v>
      </c>
      <c r="H69" s="262">
        <f>H70+H71+H72+H78+H80+H95</f>
        <v>9619.5</v>
      </c>
      <c r="I69" s="262">
        <f>I70+I71+I72+I78+I80+I95</f>
        <v>9619.5</v>
      </c>
      <c r="J69" s="263">
        <f>H69-I69</f>
        <v>0</v>
      </c>
      <c r="K69" s="261">
        <f>J69/H69*100</f>
        <v>0</v>
      </c>
      <c r="L69" s="24"/>
    </row>
    <row r="70" spans="1:13" s="21" customFormat="1" ht="18" customHeight="1">
      <c r="A70" s="80" t="s">
        <v>56</v>
      </c>
      <c r="B70" s="85">
        <f t="shared" si="0"/>
        <v>37</v>
      </c>
      <c r="C70" s="209" t="s">
        <v>223</v>
      </c>
      <c r="D70" s="243">
        <v>2127.6</v>
      </c>
      <c r="E70" s="243">
        <v>2127.6</v>
      </c>
      <c r="F70" s="264">
        <f>D70-E70</f>
        <v>0</v>
      </c>
      <c r="G70" s="265">
        <f>F70/D70*100</f>
        <v>0</v>
      </c>
      <c r="H70" s="245">
        <v>7262.2</v>
      </c>
      <c r="I70" s="245">
        <v>7262.2</v>
      </c>
      <c r="J70" s="247">
        <f>H70-I70</f>
        <v>0</v>
      </c>
      <c r="K70" s="246">
        <f>J70/H70*100</f>
        <v>0</v>
      </c>
      <c r="L70" s="24"/>
      <c r="M70" s="238"/>
    </row>
    <row r="71" spans="1:13" s="21" customFormat="1" ht="18" customHeight="1">
      <c r="A71" s="88" t="s">
        <v>57</v>
      </c>
      <c r="B71" s="86">
        <f t="shared" si="0"/>
        <v>38</v>
      </c>
      <c r="C71" s="209" t="s">
        <v>224</v>
      </c>
      <c r="D71" s="248">
        <v>432.1</v>
      </c>
      <c r="E71" s="248">
        <v>432.1</v>
      </c>
      <c r="F71" s="264">
        <f t="shared" ref="F71:F90" si="6">D71-E71</f>
        <v>0</v>
      </c>
      <c r="G71" s="265">
        <f t="shared" ref="G71:G90" si="7">F71/D71*100</f>
        <v>0</v>
      </c>
      <c r="H71" s="249">
        <v>1512.1</v>
      </c>
      <c r="I71" s="249">
        <v>1512.1</v>
      </c>
      <c r="J71" s="247">
        <f t="shared" ref="J71:J90" si="8">H71-I71</f>
        <v>0</v>
      </c>
      <c r="K71" s="246">
        <f t="shared" ref="K71:K90" si="9">J71/H71*100</f>
        <v>0</v>
      </c>
      <c r="L71" s="24"/>
    </row>
    <row r="72" spans="1:13" s="21" customFormat="1" ht="18" customHeight="1">
      <c r="A72" s="88" t="s">
        <v>148</v>
      </c>
      <c r="B72" s="86">
        <f t="shared" si="0"/>
        <v>39</v>
      </c>
      <c r="C72" s="209" t="s">
        <v>225</v>
      </c>
      <c r="D72" s="248">
        <f>D74+D75+D76+D77+D73</f>
        <v>117.89999999999999</v>
      </c>
      <c r="E72" s="248">
        <f>E74+E75+E76+E77+E73</f>
        <v>117.89999999999999</v>
      </c>
      <c r="F72" s="264">
        <f t="shared" si="6"/>
        <v>0</v>
      </c>
      <c r="G72" s="265">
        <f t="shared" si="7"/>
        <v>0</v>
      </c>
      <c r="H72" s="249">
        <f>H74+H75+H76+H77+H73</f>
        <v>485.2</v>
      </c>
      <c r="I72" s="302">
        <f>I74+I73+I75+I76</f>
        <v>485.19999999999993</v>
      </c>
      <c r="J72" s="247">
        <f t="shared" si="8"/>
        <v>0</v>
      </c>
      <c r="K72" s="246">
        <f>J72/H72*100</f>
        <v>0</v>
      </c>
      <c r="L72" s="24"/>
    </row>
    <row r="73" spans="1:13" s="21" customFormat="1" ht="18" customHeight="1">
      <c r="A73" s="91" t="s">
        <v>97</v>
      </c>
      <c r="B73" s="86">
        <f t="shared" si="0"/>
        <v>40</v>
      </c>
      <c r="C73" s="214" t="s">
        <v>245</v>
      </c>
      <c r="D73" s="303">
        <v>38.5</v>
      </c>
      <c r="E73" s="303">
        <v>38.5</v>
      </c>
      <c r="F73" s="264">
        <f t="shared" si="6"/>
        <v>0</v>
      </c>
      <c r="G73" s="265">
        <f t="shared" si="7"/>
        <v>0</v>
      </c>
      <c r="H73" s="328">
        <v>216.2</v>
      </c>
      <c r="I73" s="328">
        <v>216.2</v>
      </c>
      <c r="J73" s="329">
        <f t="shared" si="8"/>
        <v>0</v>
      </c>
      <c r="K73" s="330">
        <f t="shared" si="9"/>
        <v>0</v>
      </c>
      <c r="L73" s="24"/>
    </row>
    <row r="74" spans="1:13" s="21" customFormat="1" ht="18" customHeight="1">
      <c r="A74" s="91" t="s">
        <v>98</v>
      </c>
      <c r="B74" s="86">
        <f t="shared" si="0"/>
        <v>41</v>
      </c>
      <c r="C74" s="214" t="s">
        <v>246</v>
      </c>
      <c r="D74" s="303">
        <v>35.6</v>
      </c>
      <c r="E74" s="303">
        <v>35.6</v>
      </c>
      <c r="F74" s="264">
        <f t="shared" si="6"/>
        <v>0</v>
      </c>
      <c r="G74" s="265">
        <f t="shared" si="7"/>
        <v>0</v>
      </c>
      <c r="H74" s="328">
        <v>94.2</v>
      </c>
      <c r="I74" s="328">
        <v>94.2</v>
      </c>
      <c r="J74" s="329">
        <f t="shared" si="8"/>
        <v>0</v>
      </c>
      <c r="K74" s="330">
        <f t="shared" si="9"/>
        <v>0</v>
      </c>
      <c r="L74" s="24"/>
    </row>
    <row r="75" spans="1:13" s="21" customFormat="1" ht="18" customHeight="1">
      <c r="A75" s="91" t="s">
        <v>99</v>
      </c>
      <c r="B75" s="86">
        <f t="shared" si="0"/>
        <v>42</v>
      </c>
      <c r="C75" s="214" t="s">
        <v>247</v>
      </c>
      <c r="D75" s="303">
        <v>34</v>
      </c>
      <c r="E75" s="303">
        <v>34</v>
      </c>
      <c r="F75" s="264">
        <f t="shared" si="6"/>
        <v>0</v>
      </c>
      <c r="G75" s="265">
        <f t="shared" si="7"/>
        <v>0</v>
      </c>
      <c r="H75" s="328">
        <v>140.4</v>
      </c>
      <c r="I75" s="328">
        <v>140.4</v>
      </c>
      <c r="J75" s="329">
        <f t="shared" si="8"/>
        <v>0</v>
      </c>
      <c r="K75" s="330">
        <f t="shared" si="9"/>
        <v>0</v>
      </c>
      <c r="L75" s="24"/>
    </row>
    <row r="76" spans="1:13" s="21" customFormat="1" ht="18" customHeight="1">
      <c r="A76" s="91" t="s">
        <v>100</v>
      </c>
      <c r="B76" s="86">
        <f t="shared" si="0"/>
        <v>43</v>
      </c>
      <c r="C76" s="214" t="s">
        <v>248</v>
      </c>
      <c r="D76" s="303">
        <v>9.8000000000000007</v>
      </c>
      <c r="E76" s="303">
        <v>9.8000000000000007</v>
      </c>
      <c r="F76" s="264">
        <f t="shared" si="6"/>
        <v>0</v>
      </c>
      <c r="G76" s="265">
        <f t="shared" si="7"/>
        <v>0</v>
      </c>
      <c r="H76" s="328">
        <v>34.4</v>
      </c>
      <c r="I76" s="328">
        <v>34.4</v>
      </c>
      <c r="J76" s="329">
        <f t="shared" si="8"/>
        <v>0</v>
      </c>
      <c r="K76" s="330">
        <f t="shared" si="9"/>
        <v>0</v>
      </c>
      <c r="L76" s="24"/>
    </row>
    <row r="77" spans="1:13" s="21" customFormat="1" ht="18" customHeight="1">
      <c r="A77" s="91" t="s">
        <v>101</v>
      </c>
      <c r="B77" s="86">
        <f t="shared" si="0"/>
        <v>44</v>
      </c>
      <c r="C77" s="214" t="s">
        <v>249</v>
      </c>
      <c r="D77" s="303"/>
      <c r="E77" s="267"/>
      <c r="F77" s="264"/>
      <c r="G77" s="265"/>
      <c r="H77" s="249"/>
      <c r="I77" s="341"/>
      <c r="J77" s="247">
        <f t="shared" si="8"/>
        <v>0</v>
      </c>
      <c r="K77" s="246"/>
      <c r="L77" s="24"/>
    </row>
    <row r="78" spans="1:13" s="21" customFormat="1" ht="18" customHeight="1">
      <c r="A78" s="88" t="s">
        <v>58</v>
      </c>
      <c r="B78" s="86">
        <f t="shared" si="0"/>
        <v>45</v>
      </c>
      <c r="C78" s="209" t="s">
        <v>226</v>
      </c>
      <c r="D78" s="303">
        <v>34.9</v>
      </c>
      <c r="E78" s="303">
        <v>34.9</v>
      </c>
      <c r="F78" s="264">
        <f t="shared" si="6"/>
        <v>0</v>
      </c>
      <c r="G78" s="265">
        <f t="shared" si="7"/>
        <v>0</v>
      </c>
      <c r="H78" s="249">
        <v>73.7</v>
      </c>
      <c r="I78" s="249">
        <v>73.7</v>
      </c>
      <c r="J78" s="247">
        <f t="shared" si="8"/>
        <v>0</v>
      </c>
      <c r="K78" s="246">
        <f t="shared" si="9"/>
        <v>0</v>
      </c>
      <c r="L78" s="24"/>
    </row>
    <row r="79" spans="1:13" s="21" customFormat="1" ht="18" customHeight="1">
      <c r="A79" s="88" t="s">
        <v>59</v>
      </c>
      <c r="B79" s="86">
        <f t="shared" si="0"/>
        <v>46</v>
      </c>
      <c r="C79" s="209" t="s">
        <v>227</v>
      </c>
      <c r="D79" s="266"/>
      <c r="E79" s="267"/>
      <c r="F79" s="264"/>
      <c r="G79" s="265"/>
      <c r="H79" s="249"/>
      <c r="I79" s="341"/>
      <c r="J79" s="247"/>
      <c r="K79" s="246"/>
      <c r="L79" s="24"/>
    </row>
    <row r="80" spans="1:13" s="21" customFormat="1" ht="23.25" customHeight="1">
      <c r="A80" s="88" t="s">
        <v>149</v>
      </c>
      <c r="B80" s="86">
        <f t="shared" si="0"/>
        <v>47</v>
      </c>
      <c r="C80" s="209" t="s">
        <v>228</v>
      </c>
      <c r="D80" s="248">
        <f>D81+D82+D83+D84+D85+D86+D87+D88+D89+D90</f>
        <v>89</v>
      </c>
      <c r="E80" s="248">
        <f>E81+E82+E83+E84+E85+E86+E87+E88+E89+E90</f>
        <v>89</v>
      </c>
      <c r="F80" s="264">
        <f t="shared" si="6"/>
        <v>0</v>
      </c>
      <c r="G80" s="265">
        <f t="shared" si="7"/>
        <v>0</v>
      </c>
      <c r="H80" s="249">
        <f>H81+H82+H83+H84+H85+H86+H87+H88+H89+H90</f>
        <v>237.29999999999995</v>
      </c>
      <c r="I80" s="249">
        <f>I81+I82+I83+I84+I85+I86+I87+I88+I89+I90</f>
        <v>237.29999999999995</v>
      </c>
      <c r="J80" s="247">
        <f t="shared" si="8"/>
        <v>0</v>
      </c>
      <c r="K80" s="246">
        <f t="shared" si="9"/>
        <v>0</v>
      </c>
      <c r="L80" s="24"/>
    </row>
    <row r="81" spans="1:12" s="21" customFormat="1" ht="18" customHeight="1">
      <c r="A81" s="97" t="s">
        <v>102</v>
      </c>
      <c r="B81" s="86">
        <f t="shared" si="0"/>
        <v>48</v>
      </c>
      <c r="C81" s="214" t="s">
        <v>250</v>
      </c>
      <c r="D81" s="266">
        <v>3.3</v>
      </c>
      <c r="E81" s="266">
        <v>3.3</v>
      </c>
      <c r="F81" s="264">
        <f t="shared" si="6"/>
        <v>0</v>
      </c>
      <c r="G81" s="265"/>
      <c r="H81" s="328">
        <v>18.3</v>
      </c>
      <c r="I81" s="328">
        <v>18.3</v>
      </c>
      <c r="J81" s="329">
        <f t="shared" si="8"/>
        <v>0</v>
      </c>
      <c r="K81" s="330"/>
      <c r="L81" s="24"/>
    </row>
    <row r="82" spans="1:12" s="21" customFormat="1" ht="18" customHeight="1">
      <c r="A82" s="97" t="s">
        <v>103</v>
      </c>
      <c r="B82" s="86">
        <f t="shared" si="0"/>
        <v>49</v>
      </c>
      <c r="C82" s="214" t="s">
        <v>251</v>
      </c>
      <c r="D82" s="303">
        <v>0</v>
      </c>
      <c r="E82" s="303">
        <v>3.6</v>
      </c>
      <c r="F82" s="264">
        <f t="shared" si="6"/>
        <v>-3.6</v>
      </c>
      <c r="G82" s="265"/>
      <c r="H82" s="328">
        <v>4</v>
      </c>
      <c r="I82" s="328">
        <v>4</v>
      </c>
      <c r="J82" s="329">
        <f t="shared" si="8"/>
        <v>0</v>
      </c>
      <c r="K82" s="330">
        <f t="shared" si="9"/>
        <v>0</v>
      </c>
      <c r="L82" s="24"/>
    </row>
    <row r="83" spans="1:12" s="21" customFormat="1" ht="18" customHeight="1" thickBot="1">
      <c r="A83" s="97" t="s">
        <v>104</v>
      </c>
      <c r="B83" s="86">
        <f t="shared" si="0"/>
        <v>50</v>
      </c>
      <c r="C83" s="214" t="s">
        <v>252</v>
      </c>
      <c r="D83" s="303">
        <v>24</v>
      </c>
      <c r="E83" s="303">
        <v>20.399999999999999</v>
      </c>
      <c r="F83" s="264">
        <f t="shared" si="6"/>
        <v>3.6000000000000014</v>
      </c>
      <c r="G83" s="265">
        <f t="shared" si="7"/>
        <v>15.000000000000005</v>
      </c>
      <c r="H83" s="328">
        <v>39.4</v>
      </c>
      <c r="I83" s="328">
        <v>39.4</v>
      </c>
      <c r="J83" s="329">
        <f t="shared" si="8"/>
        <v>0</v>
      </c>
      <c r="K83" s="330">
        <f t="shared" si="9"/>
        <v>0</v>
      </c>
      <c r="L83" s="25"/>
    </row>
    <row r="84" spans="1:12" s="21" customFormat="1" ht="18" customHeight="1" thickBot="1">
      <c r="A84" s="97" t="s">
        <v>105</v>
      </c>
      <c r="B84" s="86">
        <f t="shared" si="0"/>
        <v>51</v>
      </c>
      <c r="C84" s="214" t="s">
        <v>253</v>
      </c>
      <c r="D84" s="303">
        <v>25.4</v>
      </c>
      <c r="E84" s="303">
        <v>25.4</v>
      </c>
      <c r="F84" s="264">
        <f t="shared" si="6"/>
        <v>0</v>
      </c>
      <c r="G84" s="265">
        <f t="shared" si="7"/>
        <v>0</v>
      </c>
      <c r="H84" s="328">
        <v>25.4</v>
      </c>
      <c r="I84" s="328">
        <v>25.4</v>
      </c>
      <c r="J84" s="329">
        <f t="shared" si="8"/>
        <v>0</v>
      </c>
      <c r="K84" s="330"/>
      <c r="L84" s="22"/>
    </row>
    <row r="85" spans="1:12" s="21" customFormat="1" ht="18" customHeight="1">
      <c r="A85" s="97" t="s">
        <v>106</v>
      </c>
      <c r="B85" s="86">
        <f t="shared" si="0"/>
        <v>52</v>
      </c>
      <c r="C85" s="214" t="s">
        <v>254</v>
      </c>
      <c r="D85" s="303">
        <v>1.5</v>
      </c>
      <c r="E85" s="303">
        <v>1.5</v>
      </c>
      <c r="F85" s="264">
        <f t="shared" si="6"/>
        <v>0</v>
      </c>
      <c r="G85" s="265">
        <f t="shared" si="7"/>
        <v>0</v>
      </c>
      <c r="H85" s="328">
        <v>4</v>
      </c>
      <c r="I85" s="328">
        <v>4</v>
      </c>
      <c r="J85" s="329">
        <f t="shared" si="8"/>
        <v>0</v>
      </c>
      <c r="K85" s="330">
        <f t="shared" si="9"/>
        <v>0</v>
      </c>
      <c r="L85" s="23"/>
    </row>
    <row r="86" spans="1:12" s="21" customFormat="1" ht="32.25" customHeight="1">
      <c r="A86" s="97" t="s">
        <v>107</v>
      </c>
      <c r="B86" s="86">
        <f t="shared" si="0"/>
        <v>53</v>
      </c>
      <c r="C86" s="214" t="s">
        <v>255</v>
      </c>
      <c r="D86" s="303">
        <v>7.2</v>
      </c>
      <c r="E86" s="303">
        <v>7.2</v>
      </c>
      <c r="F86" s="264">
        <f t="shared" si="6"/>
        <v>0</v>
      </c>
      <c r="G86" s="265">
        <f t="shared" si="7"/>
        <v>0</v>
      </c>
      <c r="H86" s="328">
        <v>41.8</v>
      </c>
      <c r="I86" s="328">
        <v>41.8</v>
      </c>
      <c r="J86" s="329">
        <f t="shared" si="8"/>
        <v>0</v>
      </c>
      <c r="K86" s="330">
        <f t="shared" si="9"/>
        <v>0</v>
      </c>
      <c r="L86" s="24"/>
    </row>
    <row r="87" spans="1:12" s="21" customFormat="1" ht="18" customHeight="1">
      <c r="A87" s="97" t="s">
        <v>108</v>
      </c>
      <c r="B87" s="86">
        <f t="shared" si="0"/>
        <v>54</v>
      </c>
      <c r="C87" s="214" t="s">
        <v>256</v>
      </c>
      <c r="D87" s="303">
        <v>22.5</v>
      </c>
      <c r="E87" s="303">
        <v>22.5</v>
      </c>
      <c r="F87" s="264">
        <f t="shared" si="6"/>
        <v>0</v>
      </c>
      <c r="G87" s="265">
        <f t="shared" si="7"/>
        <v>0</v>
      </c>
      <c r="H87" s="328">
        <v>55.2</v>
      </c>
      <c r="I87" s="328">
        <v>55.2</v>
      </c>
      <c r="J87" s="329">
        <f t="shared" si="8"/>
        <v>0</v>
      </c>
      <c r="K87" s="330">
        <f t="shared" si="9"/>
        <v>0</v>
      </c>
      <c r="L87" s="24"/>
    </row>
    <row r="88" spans="1:12" s="21" customFormat="1" ht="18" customHeight="1">
      <c r="A88" s="97" t="s">
        <v>109</v>
      </c>
      <c r="B88" s="86">
        <f t="shared" si="0"/>
        <v>55</v>
      </c>
      <c r="C88" s="214" t="s">
        <v>257</v>
      </c>
      <c r="D88" s="303"/>
      <c r="E88" s="303"/>
      <c r="F88" s="264">
        <f t="shared" si="6"/>
        <v>0</v>
      </c>
      <c r="G88" s="265"/>
      <c r="H88" s="328">
        <v>16</v>
      </c>
      <c r="I88" s="328">
        <v>16</v>
      </c>
      <c r="J88" s="329">
        <f t="shared" si="8"/>
        <v>0</v>
      </c>
      <c r="K88" s="330">
        <f t="shared" si="9"/>
        <v>0</v>
      </c>
      <c r="L88" s="24"/>
    </row>
    <row r="89" spans="1:12" s="21" customFormat="1" ht="18" customHeight="1">
      <c r="A89" s="97" t="s">
        <v>110</v>
      </c>
      <c r="B89" s="86">
        <f t="shared" si="0"/>
        <v>56</v>
      </c>
      <c r="C89" s="214" t="s">
        <v>258</v>
      </c>
      <c r="D89" s="303"/>
      <c r="E89" s="233"/>
      <c r="F89" s="264"/>
      <c r="G89" s="265"/>
      <c r="H89" s="328"/>
      <c r="I89" s="328"/>
      <c r="J89" s="329"/>
      <c r="K89" s="330"/>
      <c r="L89" s="24"/>
    </row>
    <row r="90" spans="1:12" s="21" customFormat="1" ht="18" customHeight="1">
      <c r="A90" s="97" t="s">
        <v>101</v>
      </c>
      <c r="B90" s="86">
        <f t="shared" si="0"/>
        <v>57</v>
      </c>
      <c r="C90" s="214" t="s">
        <v>259</v>
      </c>
      <c r="D90" s="303">
        <v>5.0999999999999996</v>
      </c>
      <c r="E90" s="303">
        <v>5.0999999999999996</v>
      </c>
      <c r="F90" s="264">
        <f t="shared" si="6"/>
        <v>0</v>
      </c>
      <c r="G90" s="265">
        <f t="shared" si="7"/>
        <v>0</v>
      </c>
      <c r="H90" s="328">
        <v>33.200000000000003</v>
      </c>
      <c r="I90" s="328">
        <v>33.200000000000003</v>
      </c>
      <c r="J90" s="329">
        <f t="shared" si="8"/>
        <v>0</v>
      </c>
      <c r="K90" s="330">
        <f t="shared" si="9"/>
        <v>0</v>
      </c>
      <c r="L90" s="24"/>
    </row>
    <row r="91" spans="1:12" s="21" customFormat="1" ht="18" customHeight="1">
      <c r="A91" s="88" t="s">
        <v>60</v>
      </c>
      <c r="B91" s="86">
        <f t="shared" si="0"/>
        <v>58</v>
      </c>
      <c r="C91" s="209" t="s">
        <v>229</v>
      </c>
      <c r="D91" s="248"/>
      <c r="E91" s="233"/>
      <c r="F91" s="264"/>
      <c r="G91" s="265"/>
      <c r="H91" s="249"/>
      <c r="I91" s="233"/>
      <c r="J91" s="247"/>
      <c r="K91" s="246"/>
      <c r="L91" s="24"/>
    </row>
    <row r="92" spans="1:12" s="21" customFormat="1" ht="18" customHeight="1">
      <c r="A92" s="88" t="s">
        <v>122</v>
      </c>
      <c r="B92" s="86">
        <f t="shared" si="0"/>
        <v>59</v>
      </c>
      <c r="C92" s="209" t="s">
        <v>230</v>
      </c>
      <c r="D92" s="248"/>
      <c r="E92" s="233"/>
      <c r="F92" s="264"/>
      <c r="G92" s="265"/>
      <c r="H92" s="249"/>
      <c r="I92" s="233"/>
      <c r="J92" s="247"/>
      <c r="K92" s="246"/>
      <c r="L92" s="24"/>
    </row>
    <row r="93" spans="1:12" s="21" customFormat="1" ht="18" customHeight="1">
      <c r="A93" s="88" t="s">
        <v>123</v>
      </c>
      <c r="B93" s="86">
        <f t="shared" si="0"/>
        <v>60</v>
      </c>
      <c r="C93" s="209" t="s">
        <v>231</v>
      </c>
      <c r="D93" s="248"/>
      <c r="E93" s="233"/>
      <c r="F93" s="264"/>
      <c r="G93" s="265"/>
      <c r="H93" s="249"/>
      <c r="I93" s="233"/>
      <c r="J93" s="247"/>
      <c r="K93" s="246"/>
      <c r="L93" s="24"/>
    </row>
    <row r="94" spans="1:12" s="21" customFormat="1" ht="18" customHeight="1">
      <c r="A94" s="88" t="s">
        <v>150</v>
      </c>
      <c r="B94" s="86">
        <f t="shared" si="0"/>
        <v>61</v>
      </c>
      <c r="C94" s="209"/>
      <c r="D94" s="248"/>
      <c r="E94" s="233"/>
      <c r="F94" s="264"/>
      <c r="G94" s="265"/>
      <c r="H94" s="249"/>
      <c r="I94" s="233"/>
      <c r="J94" s="247"/>
      <c r="K94" s="246"/>
      <c r="L94" s="24"/>
    </row>
    <row r="95" spans="1:12" s="21" customFormat="1" ht="18" customHeight="1" thickBot="1">
      <c r="A95" s="88" t="s">
        <v>151</v>
      </c>
      <c r="B95" s="86">
        <f t="shared" si="0"/>
        <v>62</v>
      </c>
      <c r="C95" s="209" t="s">
        <v>260</v>
      </c>
      <c r="D95" s="268">
        <v>49</v>
      </c>
      <c r="E95" s="268">
        <v>49</v>
      </c>
      <c r="F95" s="264"/>
      <c r="G95" s="265"/>
      <c r="H95" s="269">
        <v>49</v>
      </c>
      <c r="I95" s="269">
        <v>49</v>
      </c>
      <c r="J95" s="247"/>
      <c r="K95" s="246"/>
      <c r="L95" s="24"/>
    </row>
    <row r="96" spans="1:12" s="21" customFormat="1" ht="18" customHeight="1" thickBot="1">
      <c r="A96" s="138" t="s">
        <v>120</v>
      </c>
      <c r="B96" s="107">
        <f>B95+1</f>
        <v>63</v>
      </c>
      <c r="C96" s="222">
        <v>1130</v>
      </c>
      <c r="D96" s="139">
        <f>D100</f>
        <v>289.60000000000002</v>
      </c>
      <c r="E96" s="139">
        <f t="shared" ref="E96:K96" si="10">E100</f>
        <v>289.60000000000002</v>
      </c>
      <c r="F96" s="139">
        <f t="shared" si="10"/>
        <v>0</v>
      </c>
      <c r="G96" s="139">
        <f t="shared" si="10"/>
        <v>0</v>
      </c>
      <c r="H96" s="139">
        <f t="shared" si="10"/>
        <v>2372.4</v>
      </c>
      <c r="I96" s="139">
        <f t="shared" si="10"/>
        <v>2372.4</v>
      </c>
      <c r="J96" s="139">
        <f t="shared" si="10"/>
        <v>0</v>
      </c>
      <c r="K96" s="139">
        <f t="shared" si="10"/>
        <v>0</v>
      </c>
      <c r="L96" s="24"/>
    </row>
    <row r="97" spans="1:12" s="21" customFormat="1" ht="18" customHeight="1">
      <c r="A97" s="80" t="s">
        <v>56</v>
      </c>
      <c r="B97" s="85">
        <f t="shared" si="0"/>
        <v>64</v>
      </c>
      <c r="C97" s="209" t="s">
        <v>261</v>
      </c>
      <c r="D97" s="112"/>
      <c r="E97" s="199"/>
      <c r="F97" s="174"/>
      <c r="G97" s="144"/>
      <c r="H97" s="142"/>
      <c r="I97" s="143"/>
      <c r="J97" s="143"/>
      <c r="K97" s="144"/>
      <c r="L97" s="24"/>
    </row>
    <row r="98" spans="1:12" s="21" customFormat="1" ht="18" customHeight="1">
      <c r="A98" s="88" t="s">
        <v>57</v>
      </c>
      <c r="B98" s="86">
        <f t="shared" si="0"/>
        <v>65</v>
      </c>
      <c r="C98" s="209" t="s">
        <v>262</v>
      </c>
      <c r="D98" s="119"/>
      <c r="E98" s="200"/>
      <c r="F98" s="175"/>
      <c r="G98" s="69"/>
      <c r="H98" s="72"/>
      <c r="I98" s="43"/>
      <c r="J98" s="43"/>
      <c r="K98" s="69"/>
      <c r="L98" s="24"/>
    </row>
    <row r="99" spans="1:12" s="21" customFormat="1" ht="18" customHeight="1">
      <c r="A99" s="88" t="s">
        <v>148</v>
      </c>
      <c r="B99" s="86">
        <f t="shared" si="0"/>
        <v>66</v>
      </c>
      <c r="C99" s="209" t="s">
        <v>263</v>
      </c>
      <c r="D99" s="119"/>
      <c r="E99" s="200"/>
      <c r="F99" s="175"/>
      <c r="G99" s="69"/>
      <c r="H99" s="72"/>
      <c r="I99" s="43"/>
      <c r="J99" s="43"/>
      <c r="K99" s="69"/>
      <c r="L99" s="24"/>
    </row>
    <row r="100" spans="1:12" s="21" customFormat="1" ht="18" customHeight="1">
      <c r="A100" s="88" t="s">
        <v>58</v>
      </c>
      <c r="B100" s="86">
        <f t="shared" ref="B100:B106" si="11">B99+1</f>
        <v>67</v>
      </c>
      <c r="C100" s="209" t="s">
        <v>264</v>
      </c>
      <c r="D100" s="119">
        <v>289.60000000000002</v>
      </c>
      <c r="E100" s="119">
        <v>289.60000000000002</v>
      </c>
      <c r="F100" s="175">
        <f>D100-E100</f>
        <v>0</v>
      </c>
      <c r="G100" s="265">
        <f>F100/D100*100</f>
        <v>0</v>
      </c>
      <c r="H100" s="72">
        <v>2372.4</v>
      </c>
      <c r="I100" s="72">
        <v>2372.4</v>
      </c>
      <c r="J100" s="43">
        <f>H100-I100</f>
        <v>0</v>
      </c>
      <c r="K100" s="330">
        <f>J100/H100*100</f>
        <v>0</v>
      </c>
      <c r="L100" s="24"/>
    </row>
    <row r="101" spans="1:12" s="21" customFormat="1" ht="18.75">
      <c r="A101" s="88" t="s">
        <v>59</v>
      </c>
      <c r="B101" s="86">
        <f t="shared" si="11"/>
        <v>68</v>
      </c>
      <c r="C101" s="209" t="s">
        <v>265</v>
      </c>
      <c r="D101" s="119"/>
      <c r="E101" s="200"/>
      <c r="F101" s="175"/>
      <c r="G101" s="69"/>
      <c r="H101" s="72"/>
      <c r="I101" s="43"/>
      <c r="J101" s="43"/>
      <c r="K101" s="69"/>
      <c r="L101" s="24"/>
    </row>
    <row r="102" spans="1:12" s="21" customFormat="1" ht="20.25" customHeight="1">
      <c r="A102" s="88" t="s">
        <v>149</v>
      </c>
      <c r="B102" s="86">
        <f t="shared" si="11"/>
        <v>69</v>
      </c>
      <c r="C102" s="209" t="s">
        <v>266</v>
      </c>
      <c r="D102" s="119"/>
      <c r="E102" s="200"/>
      <c r="F102" s="175"/>
      <c r="G102" s="69"/>
      <c r="H102" s="72"/>
      <c r="I102" s="43"/>
      <c r="J102" s="43"/>
      <c r="K102" s="69"/>
      <c r="L102" s="24"/>
    </row>
    <row r="103" spans="1:12" s="21" customFormat="1" ht="18" customHeight="1">
      <c r="A103" s="88" t="s">
        <v>60</v>
      </c>
      <c r="B103" s="86">
        <f t="shared" si="11"/>
        <v>70</v>
      </c>
      <c r="C103" s="209" t="s">
        <v>267</v>
      </c>
      <c r="D103" s="119"/>
      <c r="E103" s="200"/>
      <c r="F103" s="175"/>
      <c r="G103" s="69"/>
      <c r="H103" s="72"/>
      <c r="I103" s="43"/>
      <c r="J103" s="43"/>
      <c r="K103" s="69"/>
      <c r="L103" s="24"/>
    </row>
    <row r="104" spans="1:12" s="21" customFormat="1" ht="18" customHeight="1">
      <c r="A104" s="88" t="s">
        <v>122</v>
      </c>
      <c r="B104" s="86">
        <f t="shared" si="11"/>
        <v>71</v>
      </c>
      <c r="C104" s="209" t="s">
        <v>268</v>
      </c>
      <c r="D104" s="119"/>
      <c r="E104" s="200"/>
      <c r="F104" s="175"/>
      <c r="G104" s="69"/>
      <c r="H104" s="72"/>
      <c r="I104" s="43"/>
      <c r="J104" s="43"/>
      <c r="K104" s="69"/>
      <c r="L104" s="24"/>
    </row>
    <row r="105" spans="1:12" s="21" customFormat="1" ht="18" customHeight="1">
      <c r="A105" s="88" t="s">
        <v>123</v>
      </c>
      <c r="B105" s="86">
        <f t="shared" si="11"/>
        <v>72</v>
      </c>
      <c r="C105" s="209" t="s">
        <v>269</v>
      </c>
      <c r="D105" s="119"/>
      <c r="E105" s="200"/>
      <c r="F105" s="175"/>
      <c r="G105" s="69"/>
      <c r="H105" s="72"/>
      <c r="I105" s="43"/>
      <c r="J105" s="43"/>
      <c r="K105" s="69"/>
      <c r="L105" s="24"/>
    </row>
    <row r="106" spans="1:12" s="21" customFormat="1" ht="21" customHeight="1" thickBot="1">
      <c r="A106" s="88" t="s">
        <v>150</v>
      </c>
      <c r="B106" s="93">
        <f t="shared" si="11"/>
        <v>73</v>
      </c>
      <c r="C106" s="209" t="s">
        <v>270</v>
      </c>
      <c r="D106" s="120"/>
      <c r="E106" s="198"/>
      <c r="F106" s="173"/>
      <c r="G106" s="126"/>
      <c r="H106" s="127"/>
      <c r="I106" s="128"/>
      <c r="J106" s="128"/>
      <c r="K106" s="126"/>
      <c r="L106" s="24"/>
    </row>
    <row r="107" spans="1:12" s="21" customFormat="1" ht="17.25" customHeight="1" thickBot="1">
      <c r="A107" s="138" t="s">
        <v>160</v>
      </c>
      <c r="B107" s="107">
        <f>B106+1</f>
        <v>74</v>
      </c>
      <c r="C107" s="222">
        <v>1140</v>
      </c>
      <c r="D107" s="339">
        <f>D119+D125+D108</f>
        <v>306.70000000000005</v>
      </c>
      <c r="E107" s="231">
        <f>E119+E108+E125</f>
        <v>648.9</v>
      </c>
      <c r="F107" s="254">
        <f>D107-E107</f>
        <v>-342.19999999999993</v>
      </c>
      <c r="G107" s="258">
        <f>F107/D107*100</f>
        <v>-111.574828822954</v>
      </c>
      <c r="H107" s="256">
        <f>H108+H119+H125</f>
        <v>2017.6</v>
      </c>
      <c r="I107" s="256">
        <f>I108+I119+I125</f>
        <v>1422.2000000000003</v>
      </c>
      <c r="J107" s="257">
        <f>H107-I107</f>
        <v>595.39999999999964</v>
      </c>
      <c r="K107" s="258">
        <f>J107/H107*100</f>
        <v>29.510309278350498</v>
      </c>
      <c r="L107" s="24"/>
    </row>
    <row r="108" spans="1:12" s="21" customFormat="1" ht="18" customHeight="1" thickBot="1">
      <c r="A108" s="138" t="s">
        <v>161</v>
      </c>
      <c r="B108" s="107">
        <f>B107+1</f>
        <v>75</v>
      </c>
      <c r="C108" s="222">
        <v>1150</v>
      </c>
      <c r="D108" s="270">
        <f>+D109+D110+D114+D117</f>
        <v>132.1</v>
      </c>
      <c r="E108" s="232">
        <f>E117+E114+E109+E110+E111+E112</f>
        <v>247.7</v>
      </c>
      <c r="F108" s="254">
        <f>D108-E108</f>
        <v>-115.6</v>
      </c>
      <c r="G108" s="258">
        <f t="shared" ref="G108:G117" si="12">F108/D108*100</f>
        <v>-87.509462528387587</v>
      </c>
      <c r="H108" s="271">
        <f>H110+H114+H117+H109+H111+H112</f>
        <v>961.69999999999993</v>
      </c>
      <c r="I108" s="271">
        <f>I110+I114+I117+I109+I111+I112</f>
        <v>771.40000000000009</v>
      </c>
      <c r="J108" s="257">
        <f t="shared" ref="J108:J118" si="13">H108-I108</f>
        <v>190.29999999999984</v>
      </c>
      <c r="K108" s="258">
        <f>J108/H108*100</f>
        <v>19.787875636892988</v>
      </c>
      <c r="L108" s="24"/>
    </row>
    <row r="109" spans="1:12" s="21" customFormat="1" ht="18" customHeight="1">
      <c r="A109" s="80" t="s">
        <v>56</v>
      </c>
      <c r="B109" s="85">
        <f>B108+1</f>
        <v>76</v>
      </c>
      <c r="C109" s="209" t="s">
        <v>116</v>
      </c>
      <c r="D109" s="313">
        <v>56.5</v>
      </c>
      <c r="E109" s="272">
        <v>56.5</v>
      </c>
      <c r="F109" s="273">
        <f>D109-E109</f>
        <v>0</v>
      </c>
      <c r="G109" s="281">
        <f t="shared" si="12"/>
        <v>0</v>
      </c>
      <c r="H109" s="275">
        <v>368.2</v>
      </c>
      <c r="I109" s="272">
        <v>368.2</v>
      </c>
      <c r="J109" s="326">
        <f t="shared" si="13"/>
        <v>0</v>
      </c>
      <c r="K109" s="274">
        <f>J109/H109*100</f>
        <v>0</v>
      </c>
      <c r="L109" s="24"/>
    </row>
    <row r="110" spans="1:12" s="21" customFormat="1" ht="18" customHeight="1">
      <c r="A110" s="88" t="s">
        <v>57</v>
      </c>
      <c r="B110" s="86">
        <f t="shared" ref="B110:B173" si="14">B109+1</f>
        <v>77</v>
      </c>
      <c r="C110" s="209" t="s">
        <v>164</v>
      </c>
      <c r="D110" s="304">
        <v>12.4</v>
      </c>
      <c r="E110" s="277">
        <v>69.400000000000006</v>
      </c>
      <c r="F110" s="316">
        <f t="shared" ref="F110:F118" si="15">D110-E110</f>
        <v>-57.000000000000007</v>
      </c>
      <c r="G110" s="281">
        <f t="shared" si="12"/>
        <v>-459.67741935483878</v>
      </c>
      <c r="H110" s="278">
        <v>81</v>
      </c>
      <c r="I110" s="312">
        <v>80.900000000000006</v>
      </c>
      <c r="J110" s="279">
        <f t="shared" si="13"/>
        <v>9.9999999999994316E-2</v>
      </c>
      <c r="K110" s="315">
        <f>J110/H110*100</f>
        <v>0.12345679012344976</v>
      </c>
      <c r="L110" s="24"/>
    </row>
    <row r="111" spans="1:12" s="21" customFormat="1" ht="18" customHeight="1">
      <c r="A111" s="88" t="s">
        <v>148</v>
      </c>
      <c r="B111" s="86">
        <f t="shared" si="14"/>
        <v>78</v>
      </c>
      <c r="C111" s="209" t="s">
        <v>165</v>
      </c>
      <c r="D111" s="304"/>
      <c r="E111" s="277">
        <v>49.8</v>
      </c>
      <c r="F111" s="316">
        <f t="shared" si="15"/>
        <v>-49.8</v>
      </c>
      <c r="G111" s="281"/>
      <c r="H111" s="278">
        <v>161.6</v>
      </c>
      <c r="I111" s="312">
        <v>159.30000000000001</v>
      </c>
      <c r="J111" s="279"/>
      <c r="K111" s="315"/>
      <c r="L111" s="24"/>
    </row>
    <row r="112" spans="1:12" s="21" customFormat="1" ht="18" customHeight="1">
      <c r="A112" s="88" t="s">
        <v>58</v>
      </c>
      <c r="B112" s="86">
        <f t="shared" si="14"/>
        <v>79</v>
      </c>
      <c r="C112" s="209" t="s">
        <v>233</v>
      </c>
      <c r="D112" s="304"/>
      <c r="E112" s="277">
        <v>20</v>
      </c>
      <c r="F112" s="316">
        <f t="shared" si="15"/>
        <v>-20</v>
      </c>
      <c r="G112" s="281"/>
      <c r="H112" s="278">
        <v>20</v>
      </c>
      <c r="I112" s="278">
        <v>20</v>
      </c>
      <c r="J112" s="279"/>
      <c r="K112" s="315"/>
      <c r="L112" s="24"/>
    </row>
    <row r="113" spans="1:12" s="21" customFormat="1" ht="18" customHeight="1">
      <c r="A113" s="88" t="s">
        <v>59</v>
      </c>
      <c r="B113" s="86">
        <f t="shared" si="14"/>
        <v>80</v>
      </c>
      <c r="C113" s="209" t="s">
        <v>234</v>
      </c>
      <c r="D113" s="304"/>
      <c r="E113" s="277"/>
      <c r="F113" s="316">
        <f t="shared" si="15"/>
        <v>0</v>
      </c>
      <c r="G113" s="281"/>
      <c r="H113" s="280"/>
      <c r="I113" s="312"/>
      <c r="J113" s="279"/>
      <c r="K113" s="315"/>
      <c r="L113" s="24"/>
    </row>
    <row r="114" spans="1:12" s="21" customFormat="1" ht="18" customHeight="1">
      <c r="A114" s="88" t="s">
        <v>149</v>
      </c>
      <c r="B114" s="86">
        <f t="shared" si="14"/>
        <v>81</v>
      </c>
      <c r="C114" s="209" t="s">
        <v>271</v>
      </c>
      <c r="D114" s="304">
        <v>25.1</v>
      </c>
      <c r="E114" s="277">
        <v>25.1</v>
      </c>
      <c r="F114" s="316">
        <f t="shared" si="15"/>
        <v>0</v>
      </c>
      <c r="G114" s="281">
        <f t="shared" si="12"/>
        <v>0</v>
      </c>
      <c r="H114" s="278">
        <v>35.1</v>
      </c>
      <c r="I114" s="312">
        <v>35.1</v>
      </c>
      <c r="J114" s="279">
        <f t="shared" si="13"/>
        <v>0</v>
      </c>
      <c r="K114" s="315">
        <f>J114/H114*100</f>
        <v>0</v>
      </c>
      <c r="L114" s="24"/>
    </row>
    <row r="115" spans="1:12" s="21" customFormat="1" ht="18" customHeight="1">
      <c r="A115" s="88" t="s">
        <v>60</v>
      </c>
      <c r="B115" s="86">
        <f t="shared" si="14"/>
        <v>82</v>
      </c>
      <c r="C115" s="209" t="s">
        <v>272</v>
      </c>
      <c r="D115" s="304"/>
      <c r="E115" s="277"/>
      <c r="F115" s="316">
        <f t="shared" si="15"/>
        <v>0</v>
      </c>
      <c r="G115" s="281"/>
      <c r="H115" s="278"/>
      <c r="I115" s="312"/>
      <c r="J115" s="279"/>
      <c r="K115" s="315"/>
      <c r="L115" s="24"/>
    </row>
    <row r="116" spans="1:12" s="21" customFormat="1" ht="18" customHeight="1">
      <c r="A116" s="88" t="s">
        <v>122</v>
      </c>
      <c r="B116" s="86">
        <f t="shared" si="14"/>
        <v>83</v>
      </c>
      <c r="C116" s="209" t="s">
        <v>273</v>
      </c>
      <c r="D116" s="304"/>
      <c r="E116" s="277"/>
      <c r="F116" s="316">
        <f t="shared" si="15"/>
        <v>0</v>
      </c>
      <c r="G116" s="281"/>
      <c r="H116" s="280"/>
      <c r="I116" s="312"/>
      <c r="J116" s="279"/>
      <c r="K116" s="315"/>
      <c r="L116" s="24"/>
    </row>
    <row r="117" spans="1:12" s="21" customFormat="1" ht="18" customHeight="1">
      <c r="A117" s="88" t="s">
        <v>123</v>
      </c>
      <c r="B117" s="86">
        <f t="shared" si="14"/>
        <v>84</v>
      </c>
      <c r="C117" s="209" t="s">
        <v>274</v>
      </c>
      <c r="D117" s="304">
        <v>38.1</v>
      </c>
      <c r="E117" s="277">
        <v>26.9</v>
      </c>
      <c r="F117" s="316">
        <f t="shared" si="15"/>
        <v>11.200000000000003</v>
      </c>
      <c r="G117" s="281">
        <f t="shared" si="12"/>
        <v>29.396325459317591</v>
      </c>
      <c r="H117" s="278">
        <v>295.8</v>
      </c>
      <c r="I117" s="312">
        <v>107.9</v>
      </c>
      <c r="J117" s="279">
        <f t="shared" si="13"/>
        <v>187.9</v>
      </c>
      <c r="K117" s="315">
        <f>J117/H117*100</f>
        <v>63.522650439486142</v>
      </c>
      <c r="L117" s="24"/>
    </row>
    <row r="118" spans="1:12" s="21" customFormat="1" ht="18" customHeight="1" thickBot="1">
      <c r="A118" s="98" t="s">
        <v>150</v>
      </c>
      <c r="B118" s="92">
        <f t="shared" si="14"/>
        <v>85</v>
      </c>
      <c r="C118" s="216" t="s">
        <v>275</v>
      </c>
      <c r="D118" s="305"/>
      <c r="E118" s="314"/>
      <c r="F118" s="273">
        <f t="shared" si="15"/>
        <v>0</v>
      </c>
      <c r="G118" s="317"/>
      <c r="H118" s="282"/>
      <c r="I118" s="314"/>
      <c r="J118" s="327">
        <f t="shared" si="13"/>
        <v>0</v>
      </c>
      <c r="K118" s="274"/>
      <c r="L118" s="24"/>
    </row>
    <row r="119" spans="1:12" s="21" customFormat="1" ht="18" customHeight="1" thickBot="1">
      <c r="A119" s="138" t="s">
        <v>232</v>
      </c>
      <c r="B119" s="107">
        <f t="shared" si="14"/>
        <v>86</v>
      </c>
      <c r="C119" s="222">
        <v>1160</v>
      </c>
      <c r="D119" s="270">
        <f>D121+D122+D123+D120</f>
        <v>174.60000000000002</v>
      </c>
      <c r="E119" s="270">
        <f>E121+E122+E123+E120</f>
        <v>151.30000000000001</v>
      </c>
      <c r="F119" s="234">
        <f>D119-E119</f>
        <v>23.300000000000011</v>
      </c>
      <c r="G119" s="309">
        <f>F119/D119*100</f>
        <v>13.344788087056134</v>
      </c>
      <c r="H119" s="256">
        <f>H120+H122+H121+H123</f>
        <v>784</v>
      </c>
      <c r="I119" s="257">
        <f>I122+I123+I120</f>
        <v>378.90000000000003</v>
      </c>
      <c r="J119" s="257">
        <f>H119-I119</f>
        <v>405.09999999999997</v>
      </c>
      <c r="K119" s="258">
        <f>J119/H119*100</f>
        <v>51.670918367346928</v>
      </c>
      <c r="L119" s="24"/>
    </row>
    <row r="120" spans="1:12" s="21" customFormat="1" ht="21.75" customHeight="1">
      <c r="A120" s="96" t="s">
        <v>112</v>
      </c>
      <c r="B120" s="99">
        <f t="shared" si="14"/>
        <v>87</v>
      </c>
      <c r="C120" s="214" t="s">
        <v>235</v>
      </c>
      <c r="D120" s="313">
        <v>2</v>
      </c>
      <c r="E120" s="311">
        <v>47.2</v>
      </c>
      <c r="F120" s="276">
        <f t="shared" ref="F120:F128" si="16">D120-E120</f>
        <v>-45.2</v>
      </c>
      <c r="G120" s="315">
        <f>F120/D120*100</f>
        <v>-2260</v>
      </c>
      <c r="H120" s="275">
        <v>82.5</v>
      </c>
      <c r="I120" s="311">
        <v>47.2</v>
      </c>
      <c r="J120" s="326">
        <f>H120-I120</f>
        <v>35.299999999999997</v>
      </c>
      <c r="K120" s="285">
        <f>J120/H120*100</f>
        <v>42.787878787878789</v>
      </c>
      <c r="L120" s="24"/>
    </row>
    <row r="121" spans="1:12" s="21" customFormat="1" ht="21.75" customHeight="1">
      <c r="A121" s="91" t="s">
        <v>113</v>
      </c>
      <c r="B121" s="86">
        <f t="shared" si="14"/>
        <v>88</v>
      </c>
      <c r="C121" s="214" t="s">
        <v>236</v>
      </c>
      <c r="D121" s="304">
        <v>2.6</v>
      </c>
      <c r="E121" s="311">
        <v>47.2</v>
      </c>
      <c r="F121" s="276">
        <f t="shared" si="16"/>
        <v>-44.6</v>
      </c>
      <c r="G121" s="315">
        <f>F121/D121*100</f>
        <v>-1715.3846153846152</v>
      </c>
      <c r="H121" s="278">
        <v>10.7</v>
      </c>
      <c r="I121" s="312"/>
      <c r="J121" s="279"/>
      <c r="K121" s="331"/>
      <c r="L121" s="24"/>
    </row>
    <row r="122" spans="1:12" s="21" customFormat="1" ht="20.25" customHeight="1" thickBot="1">
      <c r="A122" s="91" t="s">
        <v>114</v>
      </c>
      <c r="B122" s="86">
        <f t="shared" si="14"/>
        <v>89</v>
      </c>
      <c r="C122" s="214" t="s">
        <v>237</v>
      </c>
      <c r="D122" s="304">
        <v>58.1</v>
      </c>
      <c r="E122" s="312">
        <v>24.6</v>
      </c>
      <c r="F122" s="279">
        <f t="shared" si="16"/>
        <v>33.5</v>
      </c>
      <c r="G122" s="315">
        <f>F122/D122*100</f>
        <v>57.659208261617898</v>
      </c>
      <c r="H122" s="278">
        <v>278.10000000000002</v>
      </c>
      <c r="I122" s="312">
        <v>165.9</v>
      </c>
      <c r="J122" s="279">
        <f>H122-I122</f>
        <v>112.20000000000002</v>
      </c>
      <c r="K122" s="331">
        <f>J122/H122*100</f>
        <v>40.345199568500547</v>
      </c>
      <c r="L122" s="25"/>
    </row>
    <row r="123" spans="1:12" s="21" customFormat="1" ht="26.25" customHeight="1" thickBot="1">
      <c r="A123" s="91" t="s">
        <v>115</v>
      </c>
      <c r="B123" s="86">
        <f t="shared" si="14"/>
        <v>90</v>
      </c>
      <c r="C123" s="214" t="s">
        <v>276</v>
      </c>
      <c r="D123" s="304">
        <v>111.9</v>
      </c>
      <c r="E123" s="312">
        <v>32.299999999999997</v>
      </c>
      <c r="F123" s="279">
        <f t="shared" si="16"/>
        <v>79.600000000000009</v>
      </c>
      <c r="G123" s="315">
        <f>F123/D123*100</f>
        <v>71.134941912421809</v>
      </c>
      <c r="H123" s="278">
        <v>412.7</v>
      </c>
      <c r="I123" s="312">
        <v>165.8</v>
      </c>
      <c r="J123" s="279">
        <f>H123-I123</f>
        <v>246.89999999999998</v>
      </c>
      <c r="K123" s="331">
        <f>J123/H123*100</f>
        <v>59.825539132541792</v>
      </c>
      <c r="L123" s="22"/>
    </row>
    <row r="124" spans="1:12" s="21" customFormat="1" ht="24.75" customHeight="1" thickBot="1">
      <c r="A124" s="100" t="s">
        <v>162</v>
      </c>
      <c r="B124" s="92">
        <f t="shared" si="14"/>
        <v>91</v>
      </c>
      <c r="C124" s="217" t="s">
        <v>277</v>
      </c>
      <c r="D124" s="288"/>
      <c r="E124" s="308"/>
      <c r="F124" s="310">
        <f t="shared" si="16"/>
        <v>0</v>
      </c>
      <c r="G124" s="315"/>
      <c r="H124" s="282"/>
      <c r="I124" s="308"/>
      <c r="J124" s="332"/>
      <c r="K124" s="289"/>
      <c r="L124" s="22"/>
    </row>
    <row r="125" spans="1:12" s="21" customFormat="1" ht="18" customHeight="1" thickBot="1">
      <c r="A125" s="138" t="s">
        <v>163</v>
      </c>
      <c r="B125" s="107">
        <f t="shared" si="14"/>
        <v>92</v>
      </c>
      <c r="C125" s="222">
        <v>1170</v>
      </c>
      <c r="D125" s="290">
        <f>D127+D126</f>
        <v>0</v>
      </c>
      <c r="E125" s="290">
        <f>E127+E126</f>
        <v>249.9</v>
      </c>
      <c r="F125" s="234">
        <f t="shared" si="16"/>
        <v>-249.9</v>
      </c>
      <c r="G125" s="309"/>
      <c r="H125" s="256">
        <f>H127+H126</f>
        <v>271.89999999999998</v>
      </c>
      <c r="I125" s="256">
        <f>I127+I126</f>
        <v>271.89999999999998</v>
      </c>
      <c r="J125" s="257">
        <f>H125-I125</f>
        <v>0</v>
      </c>
      <c r="K125" s="257">
        <f>J125/H125*100</f>
        <v>0</v>
      </c>
      <c r="L125" s="23"/>
    </row>
    <row r="126" spans="1:12" s="21" customFormat="1" ht="21" customHeight="1" thickBot="1">
      <c r="A126" s="96" t="s">
        <v>117</v>
      </c>
      <c r="B126" s="85">
        <f t="shared" si="14"/>
        <v>93</v>
      </c>
      <c r="C126" s="214" t="s">
        <v>278</v>
      </c>
      <c r="D126" s="291"/>
      <c r="E126" s="283">
        <v>150</v>
      </c>
      <c r="F126" s="319">
        <f t="shared" si="16"/>
        <v>-150</v>
      </c>
      <c r="G126" s="315"/>
      <c r="H126" s="284">
        <v>150</v>
      </c>
      <c r="I126" s="286">
        <v>150</v>
      </c>
      <c r="J126" s="286"/>
      <c r="K126" s="285"/>
      <c r="L126" s="25"/>
    </row>
    <row r="127" spans="1:12" s="21" customFormat="1" ht="20.25" customHeight="1" thickBot="1">
      <c r="A127" s="91" t="s">
        <v>118</v>
      </c>
      <c r="B127" s="86">
        <f t="shared" si="14"/>
        <v>94</v>
      </c>
      <c r="C127" s="215" t="s">
        <v>279</v>
      </c>
      <c r="D127" s="287"/>
      <c r="E127" s="318">
        <v>99.9</v>
      </c>
      <c r="F127" s="321">
        <f t="shared" si="16"/>
        <v>-99.9</v>
      </c>
      <c r="G127" s="315"/>
      <c r="H127" s="292">
        <v>121.9</v>
      </c>
      <c r="I127" s="294">
        <v>121.9</v>
      </c>
      <c r="J127" s="294">
        <f>H127-I127</f>
        <v>0</v>
      </c>
      <c r="K127" s="293">
        <f>J127/H127*100</f>
        <v>0</v>
      </c>
      <c r="L127" s="26"/>
    </row>
    <row r="128" spans="1:12" s="21" customFormat="1" ht="21.75" customHeight="1" thickBot="1">
      <c r="A128" s="100" t="s">
        <v>119</v>
      </c>
      <c r="B128" s="92">
        <f t="shared" si="14"/>
        <v>95</v>
      </c>
      <c r="C128" s="218" t="s">
        <v>280</v>
      </c>
      <c r="D128" s="295"/>
      <c r="E128" s="296"/>
      <c r="F128" s="320">
        <f t="shared" si="16"/>
        <v>0</v>
      </c>
      <c r="G128" s="315"/>
      <c r="H128" s="297"/>
      <c r="I128" s="299"/>
      <c r="J128" s="299"/>
      <c r="K128" s="298"/>
      <c r="L128" s="28"/>
    </row>
    <row r="129" spans="1:12" s="21" customFormat="1" ht="21" thickBot="1">
      <c r="A129" s="101" t="s">
        <v>238</v>
      </c>
      <c r="B129" s="84">
        <f t="shared" si="14"/>
        <v>96</v>
      </c>
      <c r="C129" s="219">
        <v>1180</v>
      </c>
      <c r="D129" s="306">
        <f>D37+D51-D69</f>
        <v>992.90000000000009</v>
      </c>
      <c r="E129" s="306">
        <f>E37+E51-E69</f>
        <v>992.90000000000009</v>
      </c>
      <c r="F129" s="161">
        <f>D129-E129</f>
        <v>0</v>
      </c>
      <c r="G129" s="160">
        <f>F129/D129*100</f>
        <v>0</v>
      </c>
      <c r="H129" s="306">
        <f>H37+H51-H69</f>
        <v>2581.9000000000015</v>
      </c>
      <c r="I129" s="306">
        <f>I37+I51-I69</f>
        <v>2581.9000000000015</v>
      </c>
      <c r="J129" s="306">
        <f>J37+J51-J69</f>
        <v>0</v>
      </c>
      <c r="K129" s="306">
        <f>K37+K51-K69</f>
        <v>0</v>
      </c>
      <c r="L129" s="306">
        <f>L37+L51-L69</f>
        <v>0</v>
      </c>
    </row>
    <row r="130" spans="1:12" s="21" customFormat="1" ht="21.75" thickBot="1">
      <c r="A130" s="80" t="s">
        <v>239</v>
      </c>
      <c r="B130" s="102">
        <f t="shared" si="14"/>
        <v>97</v>
      </c>
      <c r="C130" s="220">
        <v>1190</v>
      </c>
      <c r="D130" s="116"/>
      <c r="E130" s="204"/>
      <c r="F130" s="301"/>
      <c r="G130" s="164"/>
      <c r="H130" s="165"/>
      <c r="I130" s="163"/>
      <c r="J130" s="162">
        <f>H130-I130</f>
        <v>0</v>
      </c>
      <c r="K130" s="340"/>
      <c r="L130" s="27">
        <f>SUM(L127-L128-L129)</f>
        <v>0</v>
      </c>
    </row>
    <row r="131" spans="1:12" s="20" customFormat="1" ht="41.25" thickBot="1">
      <c r="A131" s="106" t="s">
        <v>166</v>
      </c>
      <c r="B131" s="107">
        <f t="shared" si="14"/>
        <v>98</v>
      </c>
      <c r="C131" s="221">
        <v>1200</v>
      </c>
      <c r="D131" s="345">
        <v>992.9</v>
      </c>
      <c r="E131" s="346">
        <v>2087.3000000000002</v>
      </c>
      <c r="F131" s="347">
        <f>D131-E131</f>
        <v>-1094.4000000000001</v>
      </c>
      <c r="G131" s="348">
        <f>F131/D131*100</f>
        <v>-110.22258032027396</v>
      </c>
      <c r="H131" s="349">
        <v>1916.7</v>
      </c>
      <c r="I131" s="349">
        <f>I35+I51-I53</f>
        <v>2581.8999999999996</v>
      </c>
      <c r="J131" s="349">
        <v>-97.7</v>
      </c>
      <c r="K131" s="350">
        <f>J131/H131*100</f>
        <v>-5.0973026556059899</v>
      </c>
      <c r="L131" s="26"/>
    </row>
    <row r="132" spans="1:12" s="21" customFormat="1" ht="21" thickBot="1">
      <c r="A132" s="106" t="s">
        <v>5</v>
      </c>
      <c r="B132" s="107">
        <f t="shared" si="14"/>
        <v>99</v>
      </c>
      <c r="C132" s="221">
        <v>1210</v>
      </c>
      <c r="D132" s="351">
        <f>D35+D51</f>
        <v>4439.7000000000007</v>
      </c>
      <c r="E132" s="352">
        <f>E35+E51</f>
        <v>5876.2999999999993</v>
      </c>
      <c r="F132" s="353">
        <f>D132-E132</f>
        <v>-1436.5999999999985</v>
      </c>
      <c r="G132" s="354">
        <f>F132/D132*100</f>
        <v>-32.358042210059203</v>
      </c>
      <c r="H132" s="355">
        <f>H35</f>
        <v>15926.199999999999</v>
      </c>
      <c r="I132" s="356">
        <f>I35+H51</f>
        <v>15996</v>
      </c>
      <c r="J132" s="349">
        <f>H132-I132</f>
        <v>-69.800000000001091</v>
      </c>
      <c r="K132" s="350">
        <f>J132/H132*100</f>
        <v>-0.43827152742023262</v>
      </c>
      <c r="L132" s="24"/>
    </row>
    <row r="133" spans="1:12" s="21" customFormat="1" ht="18" customHeight="1" thickBot="1">
      <c r="A133" s="224" t="s">
        <v>61</v>
      </c>
      <c r="B133" s="107">
        <f t="shared" si="14"/>
        <v>100</v>
      </c>
      <c r="C133" s="225">
        <v>1220</v>
      </c>
      <c r="D133" s="345">
        <f>D53+D131</f>
        <v>4439.7</v>
      </c>
      <c r="E133" s="357">
        <f>E53+E131</f>
        <v>5876.3</v>
      </c>
      <c r="F133" s="358">
        <f>D133-E133</f>
        <v>-1436.6000000000004</v>
      </c>
      <c r="G133" s="354">
        <f>F133/D133*100</f>
        <v>-32.358042210059246</v>
      </c>
      <c r="H133" s="359">
        <f>H53+H131</f>
        <v>15926.2</v>
      </c>
      <c r="I133" s="360">
        <f>I53+I131</f>
        <v>15996</v>
      </c>
      <c r="J133" s="349">
        <f>H133-I133</f>
        <v>-69.799999999999272</v>
      </c>
      <c r="K133" s="350">
        <f>J133/H133*100</f>
        <v>-0.43827152742022119</v>
      </c>
      <c r="L133" s="24"/>
    </row>
    <row r="134" spans="1:12" s="21" customFormat="1" ht="18" customHeight="1" thickBot="1">
      <c r="A134" s="224" t="s">
        <v>62</v>
      </c>
      <c r="B134" s="107">
        <f t="shared" si="14"/>
        <v>101</v>
      </c>
      <c r="C134" s="225">
        <v>1230</v>
      </c>
      <c r="D134" s="307">
        <f t="shared" ref="D134:J134" si="17">D132-D133</f>
        <v>0</v>
      </c>
      <c r="E134" s="307">
        <f t="shared" si="17"/>
        <v>0</v>
      </c>
      <c r="F134" s="307">
        <f t="shared" si="17"/>
        <v>1.8189894035458565E-12</v>
      </c>
      <c r="G134" s="307">
        <f t="shared" si="17"/>
        <v>0</v>
      </c>
      <c r="H134" s="307">
        <f t="shared" si="17"/>
        <v>0</v>
      </c>
      <c r="I134" s="307">
        <f t="shared" si="17"/>
        <v>0</v>
      </c>
      <c r="J134" s="307">
        <f t="shared" si="17"/>
        <v>-1.8189894035458565E-12</v>
      </c>
      <c r="K134" s="223"/>
      <c r="L134" s="24"/>
    </row>
    <row r="135" spans="1:12" s="21" customFormat="1" ht="18" customHeight="1" thickBot="1">
      <c r="A135" s="106" t="s">
        <v>63</v>
      </c>
      <c r="B135" s="107">
        <f t="shared" si="14"/>
        <v>102</v>
      </c>
      <c r="C135" s="111">
        <v>2000</v>
      </c>
      <c r="D135" s="139"/>
      <c r="E135" s="226"/>
      <c r="F135" s="227"/>
      <c r="G135" s="151"/>
      <c r="H135" s="149"/>
      <c r="I135" s="150"/>
      <c r="J135" s="150"/>
      <c r="K135" s="151"/>
      <c r="L135" s="25"/>
    </row>
    <row r="136" spans="1:12" s="20" customFormat="1" ht="38.25" customHeight="1" thickBot="1">
      <c r="A136" s="88" t="s">
        <v>64</v>
      </c>
      <c r="B136" s="85">
        <f t="shared" si="14"/>
        <v>103</v>
      </c>
      <c r="C136" s="119">
        <v>2010</v>
      </c>
      <c r="D136" s="112"/>
      <c r="E136" s="205"/>
      <c r="F136" s="186"/>
      <c r="G136" s="166"/>
      <c r="H136" s="167"/>
      <c r="I136" s="168"/>
      <c r="J136" s="168"/>
      <c r="K136" s="166"/>
      <c r="L136" s="29"/>
    </row>
    <row r="137" spans="1:12" s="21" customFormat="1" ht="18" customHeight="1">
      <c r="A137" s="88" t="s">
        <v>65</v>
      </c>
      <c r="B137" s="86">
        <f t="shared" si="14"/>
        <v>104</v>
      </c>
      <c r="C137" s="119">
        <v>2020</v>
      </c>
      <c r="D137" s="119"/>
      <c r="E137" s="197"/>
      <c r="F137" s="73"/>
      <c r="G137" s="69"/>
      <c r="H137" s="72"/>
      <c r="I137" s="43"/>
      <c r="J137" s="43"/>
      <c r="K137" s="69"/>
      <c r="L137" s="23"/>
    </row>
    <row r="138" spans="1:12" s="21" customFormat="1" ht="33.75" customHeight="1">
      <c r="A138" s="88" t="s">
        <v>66</v>
      </c>
      <c r="B138" s="86">
        <f t="shared" si="14"/>
        <v>105</v>
      </c>
      <c r="C138" s="119">
        <v>2030</v>
      </c>
      <c r="D138" s="119"/>
      <c r="E138" s="197"/>
      <c r="F138" s="73"/>
      <c r="G138" s="69"/>
      <c r="H138" s="72"/>
      <c r="I138" s="43"/>
      <c r="J138" s="43"/>
      <c r="K138" s="69"/>
      <c r="L138" s="24"/>
    </row>
    <row r="139" spans="1:12" s="21" customFormat="1" ht="18" customHeight="1" thickBot="1">
      <c r="A139" s="98" t="s">
        <v>29</v>
      </c>
      <c r="B139" s="93">
        <f t="shared" si="14"/>
        <v>106</v>
      </c>
      <c r="C139" s="120">
        <v>2040</v>
      </c>
      <c r="D139" s="120"/>
      <c r="E139" s="201"/>
      <c r="F139" s="169"/>
      <c r="G139" s="126">
        <f>G141+G145</f>
        <v>0</v>
      </c>
      <c r="H139" s="127"/>
      <c r="I139" s="128"/>
      <c r="J139" s="128">
        <f>J141+J145</f>
        <v>0</v>
      </c>
      <c r="K139" s="126">
        <f>K141+K145</f>
        <v>0</v>
      </c>
      <c r="L139" s="24"/>
    </row>
    <row r="140" spans="1:12" s="21" customFormat="1" ht="21.75" customHeight="1" thickBot="1">
      <c r="A140" s="83" t="s">
        <v>84</v>
      </c>
      <c r="B140" s="84">
        <f t="shared" si="14"/>
        <v>107</v>
      </c>
      <c r="C140" s="121">
        <v>3000</v>
      </c>
      <c r="D140" s="118">
        <f>D143</f>
        <v>243.7</v>
      </c>
      <c r="E140" s="118">
        <f>E143</f>
        <v>243.7</v>
      </c>
      <c r="F140" s="207">
        <f>F142+F143+F144+F145+F146+F148</f>
        <v>0</v>
      </c>
      <c r="G140" s="322"/>
      <c r="H140" s="157">
        <f>H143</f>
        <v>543</v>
      </c>
      <c r="I140" s="158">
        <f>I143</f>
        <v>543</v>
      </c>
      <c r="J140" s="158"/>
      <c r="K140" s="156"/>
      <c r="L140" s="24"/>
    </row>
    <row r="141" spans="1:12" s="21" customFormat="1" ht="21" customHeight="1">
      <c r="A141" s="80" t="s">
        <v>32</v>
      </c>
      <c r="B141" s="85">
        <f t="shared" si="14"/>
        <v>108</v>
      </c>
      <c r="C141" s="112">
        <v>3010</v>
      </c>
      <c r="D141" s="112"/>
      <c r="E141" s="202"/>
      <c r="F141" s="170"/>
      <c r="G141" s="144"/>
      <c r="H141" s="142"/>
      <c r="I141" s="143"/>
      <c r="J141" s="143"/>
      <c r="K141" s="144"/>
      <c r="L141" s="24"/>
    </row>
    <row r="142" spans="1:12" s="21" customFormat="1" ht="35.25" customHeight="1">
      <c r="A142" s="88" t="s">
        <v>28</v>
      </c>
      <c r="B142" s="86">
        <f t="shared" si="14"/>
        <v>109</v>
      </c>
      <c r="C142" s="119">
        <v>3020</v>
      </c>
      <c r="D142" s="119"/>
      <c r="E142" s="197"/>
      <c r="F142" s="73"/>
      <c r="G142" s="69"/>
      <c r="H142" s="72"/>
      <c r="I142" s="43"/>
      <c r="J142" s="43"/>
      <c r="K142" s="69"/>
      <c r="L142" s="24"/>
    </row>
    <row r="143" spans="1:12" s="21" customFormat="1" ht="21" customHeight="1">
      <c r="A143" s="88" t="s">
        <v>85</v>
      </c>
      <c r="B143" s="86">
        <f t="shared" si="14"/>
        <v>110</v>
      </c>
      <c r="C143" s="119">
        <v>3030</v>
      </c>
      <c r="D143" s="179">
        <f>D144+D145+D146+D147+D148+D149</f>
        <v>243.7</v>
      </c>
      <c r="E143" s="179">
        <f>E144+E145+E146+E147+E148+E149</f>
        <v>243.7</v>
      </c>
      <c r="F143" s="73">
        <f>D143-E143</f>
        <v>0</v>
      </c>
      <c r="G143" s="69"/>
      <c r="H143" s="72">
        <v>543</v>
      </c>
      <c r="I143" s="43">
        <v>543</v>
      </c>
      <c r="J143" s="43"/>
      <c r="K143" s="69"/>
      <c r="L143" s="24"/>
    </row>
    <row r="144" spans="1:12" s="21" customFormat="1" ht="21" customHeight="1">
      <c r="A144" s="88" t="s">
        <v>0</v>
      </c>
      <c r="B144" s="86">
        <f t="shared" si="14"/>
        <v>111</v>
      </c>
      <c r="C144" s="119" t="s">
        <v>167</v>
      </c>
      <c r="D144" s="179"/>
      <c r="E144" s="197"/>
      <c r="F144" s="73">
        <f t="shared" ref="F144:F149" si="18">D144-E144</f>
        <v>0</v>
      </c>
      <c r="G144" s="69"/>
      <c r="H144" s="72"/>
      <c r="I144" s="43"/>
      <c r="J144" s="43"/>
      <c r="K144" s="69"/>
      <c r="L144" s="24"/>
    </row>
    <row r="145" spans="1:12" s="21" customFormat="1" ht="21" customHeight="1">
      <c r="A145" s="88" t="s">
        <v>1</v>
      </c>
      <c r="B145" s="86">
        <f t="shared" si="14"/>
        <v>112</v>
      </c>
      <c r="C145" s="119" t="s">
        <v>168</v>
      </c>
      <c r="D145" s="119">
        <v>243.7</v>
      </c>
      <c r="E145" s="342">
        <v>243.7</v>
      </c>
      <c r="F145" s="73">
        <f t="shared" si="18"/>
        <v>0</v>
      </c>
      <c r="G145" s="69"/>
      <c r="H145" s="72">
        <v>543</v>
      </c>
      <c r="I145" s="43">
        <v>543</v>
      </c>
      <c r="J145" s="43"/>
      <c r="K145" s="69"/>
      <c r="L145" s="24"/>
    </row>
    <row r="146" spans="1:12" s="31" customFormat="1" ht="21" customHeight="1" thickBot="1">
      <c r="A146" s="88" t="s">
        <v>8</v>
      </c>
      <c r="B146" s="86">
        <f t="shared" si="14"/>
        <v>113</v>
      </c>
      <c r="C146" s="119" t="s">
        <v>169</v>
      </c>
      <c r="D146" s="119"/>
      <c r="E146" s="206"/>
      <c r="F146" s="73">
        <f t="shared" si="18"/>
        <v>0</v>
      </c>
      <c r="G146" s="71"/>
      <c r="H146" s="76"/>
      <c r="I146" s="45"/>
      <c r="J146" s="45"/>
      <c r="K146" s="71"/>
      <c r="L146" s="30"/>
    </row>
    <row r="147" spans="1:12" s="20" customFormat="1" ht="21" customHeight="1" thickBot="1">
      <c r="A147" s="88" t="s">
        <v>2</v>
      </c>
      <c r="B147" s="86">
        <f t="shared" si="14"/>
        <v>114</v>
      </c>
      <c r="C147" s="119" t="s">
        <v>170</v>
      </c>
      <c r="D147" s="119"/>
      <c r="E147" s="203"/>
      <c r="F147" s="73">
        <f t="shared" si="18"/>
        <v>0</v>
      </c>
      <c r="G147" s="70"/>
      <c r="H147" s="75"/>
      <c r="I147" s="44"/>
      <c r="J147" s="44"/>
      <c r="K147" s="70"/>
      <c r="L147" s="26"/>
    </row>
    <row r="148" spans="1:12" s="20" customFormat="1" ht="32.25" customHeight="1" thickBot="1">
      <c r="A148" s="88" t="s">
        <v>9</v>
      </c>
      <c r="B148" s="86">
        <f t="shared" si="14"/>
        <v>115</v>
      </c>
      <c r="C148" s="119" t="s">
        <v>171</v>
      </c>
      <c r="D148" s="119"/>
      <c r="E148" s="203"/>
      <c r="F148" s="73">
        <f t="shared" si="18"/>
        <v>0</v>
      </c>
      <c r="G148" s="70"/>
      <c r="H148" s="75"/>
      <c r="I148" s="44"/>
      <c r="J148" s="44"/>
      <c r="K148" s="70"/>
      <c r="L148" s="26"/>
    </row>
    <row r="149" spans="1:12" s="21" customFormat="1" ht="18" customHeight="1">
      <c r="A149" s="88" t="s">
        <v>17</v>
      </c>
      <c r="B149" s="86">
        <f t="shared" si="14"/>
        <v>116</v>
      </c>
      <c r="C149" s="119" t="s">
        <v>172</v>
      </c>
      <c r="D149" s="119"/>
      <c r="E149" s="197"/>
      <c r="F149" s="73">
        <f t="shared" si="18"/>
        <v>0</v>
      </c>
      <c r="G149" s="69"/>
      <c r="H149" s="72"/>
      <c r="I149" s="43"/>
      <c r="J149" s="43"/>
      <c r="K149" s="69"/>
      <c r="L149" s="24"/>
    </row>
    <row r="150" spans="1:12" s="21" customFormat="1" ht="18" customHeight="1" thickBot="1">
      <c r="A150" s="98" t="s">
        <v>124</v>
      </c>
      <c r="B150" s="93">
        <f t="shared" si="14"/>
        <v>117</v>
      </c>
      <c r="C150" s="120">
        <v>3040</v>
      </c>
      <c r="D150" s="120"/>
      <c r="E150" s="201"/>
      <c r="F150" s="169"/>
      <c r="G150" s="126"/>
      <c r="H150" s="127"/>
      <c r="I150" s="128"/>
      <c r="J150" s="128"/>
      <c r="K150" s="126"/>
      <c r="L150" s="24"/>
    </row>
    <row r="151" spans="1:12" s="21" customFormat="1" ht="18" customHeight="1" thickBot="1">
      <c r="A151" s="94" t="s">
        <v>125</v>
      </c>
      <c r="B151" s="95">
        <f t="shared" si="14"/>
        <v>118</v>
      </c>
      <c r="C151" s="114">
        <v>4000</v>
      </c>
      <c r="D151" s="118">
        <v>16113.6</v>
      </c>
      <c r="E151" s="118">
        <v>16113.6</v>
      </c>
      <c r="F151" s="171"/>
      <c r="G151" s="156"/>
      <c r="H151" s="157">
        <v>16113.6</v>
      </c>
      <c r="I151" s="157">
        <v>16113.6</v>
      </c>
      <c r="J151" s="158"/>
      <c r="K151" s="156"/>
      <c r="L151" s="24"/>
    </row>
    <row r="152" spans="1:12" s="21" customFormat="1" ht="18" customHeight="1" thickBot="1">
      <c r="A152" s="94" t="s">
        <v>126</v>
      </c>
      <c r="B152" s="95">
        <f t="shared" si="14"/>
        <v>119</v>
      </c>
      <c r="C152" s="114">
        <v>5000</v>
      </c>
      <c r="D152" s="118"/>
      <c r="E152" s="118"/>
      <c r="F152" s="171"/>
      <c r="G152" s="156"/>
      <c r="H152" s="157"/>
      <c r="I152" s="157"/>
      <c r="J152" s="158"/>
      <c r="K152" s="156"/>
      <c r="L152" s="24"/>
    </row>
    <row r="153" spans="1:12" s="21" customFormat="1" ht="18.75" customHeight="1">
      <c r="A153" s="88" t="s">
        <v>33</v>
      </c>
      <c r="B153" s="85">
        <f t="shared" si="14"/>
        <v>120</v>
      </c>
      <c r="C153" s="119">
        <v>5010</v>
      </c>
      <c r="D153" s="112"/>
      <c r="E153" s="112"/>
      <c r="F153" s="170"/>
      <c r="G153" s="144"/>
      <c r="H153" s="142"/>
      <c r="I153" s="112"/>
      <c r="J153" s="143"/>
      <c r="K153" s="144"/>
      <c r="L153" s="24"/>
    </row>
    <row r="154" spans="1:12" s="21" customFormat="1" ht="18.75" customHeight="1">
      <c r="A154" s="88" t="s">
        <v>67</v>
      </c>
      <c r="B154" s="86">
        <f t="shared" si="14"/>
        <v>121</v>
      </c>
      <c r="C154" s="119" t="s">
        <v>173</v>
      </c>
      <c r="D154" s="119"/>
      <c r="E154" s="119"/>
      <c r="F154" s="73"/>
      <c r="G154" s="69"/>
      <c r="H154" s="72"/>
      <c r="I154" s="119"/>
      <c r="J154" s="43"/>
      <c r="K154" s="69"/>
      <c r="L154" s="24"/>
    </row>
    <row r="155" spans="1:12" s="21" customFormat="1" ht="18.75" customHeight="1">
      <c r="A155" s="88" t="s">
        <v>34</v>
      </c>
      <c r="B155" s="86">
        <f t="shared" si="14"/>
        <v>122</v>
      </c>
      <c r="C155" s="119" t="s">
        <v>174</v>
      </c>
      <c r="D155" s="179"/>
      <c r="E155" s="179"/>
      <c r="F155" s="73"/>
      <c r="G155" s="69"/>
      <c r="H155" s="72"/>
      <c r="I155" s="179"/>
      <c r="J155" s="43"/>
      <c r="K155" s="69"/>
      <c r="L155" s="24"/>
    </row>
    <row r="156" spans="1:12" s="21" customFormat="1" ht="18.75" customHeight="1">
      <c r="A156" s="88" t="s">
        <v>35</v>
      </c>
      <c r="B156" s="86">
        <f t="shared" si="14"/>
        <v>123</v>
      </c>
      <c r="C156" s="119" t="s">
        <v>175</v>
      </c>
      <c r="D156" s="119"/>
      <c r="E156" s="119"/>
      <c r="F156" s="73"/>
      <c r="G156" s="69"/>
      <c r="H156" s="72"/>
      <c r="I156" s="119"/>
      <c r="J156" s="43"/>
      <c r="K156" s="69"/>
      <c r="L156" s="24"/>
    </row>
    <row r="157" spans="1:12" s="21" customFormat="1" ht="18.75" customHeight="1">
      <c r="A157" s="88" t="s">
        <v>68</v>
      </c>
      <c r="B157" s="86">
        <f t="shared" si="14"/>
        <v>124</v>
      </c>
      <c r="C157" s="119">
        <v>5020</v>
      </c>
      <c r="D157" s="119"/>
      <c r="E157" s="119"/>
      <c r="F157" s="73"/>
      <c r="G157" s="69"/>
      <c r="H157" s="72"/>
      <c r="I157" s="119"/>
      <c r="J157" s="43"/>
      <c r="K157" s="69"/>
      <c r="L157" s="24"/>
    </row>
    <row r="158" spans="1:12" s="21" customFormat="1" ht="18.75" customHeight="1" thickBot="1">
      <c r="A158" s="88" t="s">
        <v>36</v>
      </c>
      <c r="B158" s="86">
        <f t="shared" si="14"/>
        <v>125</v>
      </c>
      <c r="C158" s="119">
        <v>5030</v>
      </c>
      <c r="D158" s="119"/>
      <c r="E158" s="119"/>
      <c r="F158" s="73"/>
      <c r="G158" s="69"/>
      <c r="H158" s="72"/>
      <c r="I158" s="119"/>
      <c r="J158" s="43"/>
      <c r="K158" s="69"/>
      <c r="L158" s="24"/>
    </row>
    <row r="159" spans="1:12" s="21" customFormat="1" ht="18.75" customHeight="1" thickBot="1">
      <c r="A159" s="88" t="s">
        <v>67</v>
      </c>
      <c r="B159" s="86">
        <f t="shared" si="14"/>
        <v>126</v>
      </c>
      <c r="C159" s="119" t="s">
        <v>176</v>
      </c>
      <c r="D159" s="119"/>
      <c r="E159" s="119"/>
      <c r="F159" s="172"/>
      <c r="G159" s="70"/>
      <c r="H159" s="75"/>
      <c r="I159" s="119"/>
      <c r="J159" s="44"/>
      <c r="K159" s="70"/>
      <c r="L159" s="26"/>
    </row>
    <row r="160" spans="1:12" s="21" customFormat="1" ht="18.75" customHeight="1">
      <c r="A160" s="88" t="s">
        <v>34</v>
      </c>
      <c r="B160" s="86">
        <f t="shared" si="14"/>
        <v>127</v>
      </c>
      <c r="C160" s="119" t="s">
        <v>177</v>
      </c>
      <c r="D160" s="179"/>
      <c r="E160" s="179"/>
      <c r="F160" s="73"/>
      <c r="G160" s="69"/>
      <c r="H160" s="72"/>
      <c r="I160" s="179"/>
      <c r="J160" s="43"/>
      <c r="K160" s="69"/>
      <c r="L160" s="24"/>
    </row>
    <row r="161" spans="1:12" s="32" customFormat="1" ht="18.75" customHeight="1">
      <c r="A161" s="88" t="s">
        <v>35</v>
      </c>
      <c r="B161" s="86">
        <f t="shared" si="14"/>
        <v>128</v>
      </c>
      <c r="C161" s="119" t="s">
        <v>178</v>
      </c>
      <c r="D161" s="119"/>
      <c r="E161" s="119"/>
      <c r="F161" s="73"/>
      <c r="G161" s="69"/>
      <c r="H161" s="72"/>
      <c r="I161" s="119"/>
      <c r="J161" s="43"/>
      <c r="K161" s="69"/>
      <c r="L161" s="24"/>
    </row>
    <row r="162" spans="1:12" s="32" customFormat="1" ht="18.75" customHeight="1" thickBot="1">
      <c r="A162" s="88" t="s">
        <v>179</v>
      </c>
      <c r="B162" s="93">
        <f t="shared" si="14"/>
        <v>129</v>
      </c>
      <c r="C162" s="119">
        <v>5040</v>
      </c>
      <c r="D162" s="120"/>
      <c r="E162" s="120"/>
      <c r="F162" s="169"/>
      <c r="G162" s="126"/>
      <c r="H162" s="127"/>
      <c r="I162" s="120"/>
      <c r="J162" s="128"/>
      <c r="K162" s="126"/>
      <c r="L162" s="24"/>
    </row>
    <row r="163" spans="1:12" s="32" customFormat="1" ht="21" thickBot="1">
      <c r="A163" s="106" t="s">
        <v>127</v>
      </c>
      <c r="B163" s="107">
        <f t="shared" si="14"/>
        <v>130</v>
      </c>
      <c r="C163" s="111">
        <v>6000</v>
      </c>
      <c r="D163" s="139"/>
      <c r="E163" s="226"/>
      <c r="F163" s="227"/>
      <c r="G163" s="151"/>
      <c r="H163" s="149"/>
      <c r="I163" s="150"/>
      <c r="J163" s="150"/>
      <c r="K163" s="151"/>
      <c r="L163" s="25"/>
    </row>
    <row r="164" spans="1:12" s="32" customFormat="1" ht="23.25" customHeight="1" thickBot="1">
      <c r="A164" s="88" t="s">
        <v>69</v>
      </c>
      <c r="B164" s="85">
        <f t="shared" si="14"/>
        <v>131</v>
      </c>
      <c r="C164" s="119">
        <v>6010</v>
      </c>
      <c r="D164" s="112"/>
      <c r="E164" s="205"/>
      <c r="F164" s="186"/>
      <c r="G164" s="166"/>
      <c r="H164" s="167"/>
      <c r="I164" s="168"/>
      <c r="J164" s="168"/>
      <c r="K164" s="166"/>
      <c r="L164" s="26"/>
    </row>
    <row r="165" spans="1:12" s="32" customFormat="1" ht="23.25" customHeight="1">
      <c r="A165" s="88" t="s">
        <v>70</v>
      </c>
      <c r="B165" s="86">
        <f t="shared" si="14"/>
        <v>132</v>
      </c>
      <c r="C165" s="119">
        <v>6020</v>
      </c>
      <c r="D165" s="119">
        <v>0.7</v>
      </c>
      <c r="E165" s="119">
        <v>0.7</v>
      </c>
      <c r="F165" s="73"/>
      <c r="G165" s="69"/>
      <c r="H165" s="72">
        <v>0.3</v>
      </c>
      <c r="I165" s="119">
        <v>0.3</v>
      </c>
      <c r="J165" s="43"/>
      <c r="K165" s="69"/>
      <c r="L165" s="23"/>
    </row>
    <row r="166" spans="1:12" s="32" customFormat="1" ht="38.25" customHeight="1">
      <c r="A166" s="88" t="s">
        <v>128</v>
      </c>
      <c r="B166" s="86">
        <f t="shared" si="14"/>
        <v>133</v>
      </c>
      <c r="C166" s="119">
        <v>6030</v>
      </c>
      <c r="D166" s="179">
        <v>0.1</v>
      </c>
      <c r="E166" s="179">
        <v>0.1</v>
      </c>
      <c r="F166" s="73"/>
      <c r="G166" s="69"/>
      <c r="H166" s="72">
        <v>0.4</v>
      </c>
      <c r="I166" s="179">
        <v>0.4</v>
      </c>
      <c r="J166" s="43"/>
      <c r="K166" s="69"/>
      <c r="L166" s="24"/>
    </row>
    <row r="167" spans="1:12" s="32" customFormat="1" ht="23.25" customHeight="1" thickBot="1">
      <c r="A167" s="98" t="s">
        <v>71</v>
      </c>
      <c r="B167" s="93">
        <f t="shared" si="14"/>
        <v>134</v>
      </c>
      <c r="C167" s="120">
        <v>6040</v>
      </c>
      <c r="D167" s="120">
        <v>0.2</v>
      </c>
      <c r="E167" s="120">
        <v>0.2</v>
      </c>
      <c r="F167" s="169"/>
      <c r="G167" s="126"/>
      <c r="H167" s="127">
        <v>0.2</v>
      </c>
      <c r="I167" s="120">
        <v>0.2</v>
      </c>
      <c r="J167" s="128"/>
      <c r="K167" s="126"/>
      <c r="L167" s="24"/>
    </row>
    <row r="168" spans="1:12" s="32" customFormat="1" ht="18" customHeight="1" thickBot="1">
      <c r="A168" s="106" t="s">
        <v>129</v>
      </c>
      <c r="B168" s="107">
        <f t="shared" si="14"/>
        <v>135</v>
      </c>
      <c r="C168" s="111">
        <v>7000</v>
      </c>
      <c r="D168" s="139"/>
      <c r="E168" s="226"/>
      <c r="F168" s="227"/>
      <c r="G168" s="151"/>
      <c r="H168" s="149"/>
      <c r="I168" s="150"/>
      <c r="J168" s="150"/>
      <c r="K168" s="151"/>
      <c r="L168" s="24"/>
    </row>
    <row r="169" spans="1:12" s="32" customFormat="1" ht="18" customHeight="1" thickBot="1">
      <c r="A169" s="80" t="s">
        <v>72</v>
      </c>
      <c r="B169" s="85">
        <f t="shared" si="14"/>
        <v>136</v>
      </c>
      <c r="C169" s="112">
        <v>7010</v>
      </c>
      <c r="D169" s="202">
        <v>14180.3</v>
      </c>
      <c r="E169" s="202">
        <v>14180.3</v>
      </c>
      <c r="F169" s="170"/>
      <c r="G169" s="144"/>
      <c r="H169" s="202">
        <v>14180.3</v>
      </c>
      <c r="I169" s="202">
        <v>14180.3</v>
      </c>
      <c r="J169" s="143"/>
      <c r="K169" s="144"/>
      <c r="L169" s="25"/>
    </row>
    <row r="170" spans="1:12" s="21" customFormat="1" ht="21" customHeight="1" thickBot="1">
      <c r="A170" s="88" t="s">
        <v>73</v>
      </c>
      <c r="B170" s="86">
        <f t="shared" si="14"/>
        <v>137</v>
      </c>
      <c r="C170" s="119">
        <v>7020</v>
      </c>
      <c r="D170" s="202">
        <v>2822.1</v>
      </c>
      <c r="E170" s="202">
        <v>2822.1</v>
      </c>
      <c r="F170" s="172"/>
      <c r="G170" s="70"/>
      <c r="H170" s="202">
        <v>2822.1</v>
      </c>
      <c r="I170" s="202">
        <v>2822.1</v>
      </c>
      <c r="J170" s="44"/>
      <c r="K170" s="70"/>
      <c r="L170" s="26"/>
    </row>
    <row r="171" spans="1:12" s="21" customFormat="1" ht="18.75">
      <c r="A171" s="88" t="s">
        <v>74</v>
      </c>
      <c r="B171" s="86">
        <f t="shared" si="14"/>
        <v>138</v>
      </c>
      <c r="C171" s="119">
        <v>7030</v>
      </c>
      <c r="D171" s="197">
        <v>17954.099999999999</v>
      </c>
      <c r="E171" s="197">
        <v>17954.099999999999</v>
      </c>
      <c r="F171" s="73"/>
      <c r="G171" s="69"/>
      <c r="H171" s="197">
        <v>17954.099999999999</v>
      </c>
      <c r="I171" s="197">
        <v>17954.099999999999</v>
      </c>
      <c r="J171" s="43"/>
      <c r="K171" s="69"/>
      <c r="L171" s="23"/>
    </row>
    <row r="172" spans="1:12" s="32" customFormat="1" ht="18" customHeight="1">
      <c r="A172" s="88" t="s">
        <v>75</v>
      </c>
      <c r="B172" s="86">
        <f t="shared" si="14"/>
        <v>139</v>
      </c>
      <c r="C172" s="119">
        <v>7040</v>
      </c>
      <c r="D172" s="197"/>
      <c r="E172" s="197"/>
      <c r="F172" s="73"/>
      <c r="G172" s="69"/>
      <c r="H172" s="197"/>
      <c r="I172" s="197"/>
      <c r="J172" s="43"/>
      <c r="K172" s="69"/>
      <c r="L172" s="24"/>
    </row>
    <row r="173" spans="1:12" s="32" customFormat="1" ht="18" customHeight="1" thickBot="1">
      <c r="A173" s="98" t="s">
        <v>76</v>
      </c>
      <c r="B173" s="93">
        <f t="shared" si="14"/>
        <v>140</v>
      </c>
      <c r="C173" s="120">
        <v>7050</v>
      </c>
      <c r="D173" s="201"/>
      <c r="E173" s="201"/>
      <c r="F173" s="169"/>
      <c r="G173" s="126"/>
      <c r="H173" s="201"/>
      <c r="I173" s="201"/>
      <c r="J173" s="128"/>
      <c r="K173" s="126"/>
      <c r="L173" s="24"/>
    </row>
    <row r="174" spans="1:12" s="32" customFormat="1" ht="27.75" customHeight="1" thickBot="1">
      <c r="A174" s="106" t="s">
        <v>130</v>
      </c>
      <c r="B174" s="107">
        <f t="shared" ref="B174:B206" si="19">B173+1</f>
        <v>141</v>
      </c>
      <c r="C174" s="111">
        <v>8000</v>
      </c>
      <c r="D174" s="139"/>
      <c r="E174" s="226"/>
      <c r="F174" s="227"/>
      <c r="G174" s="151"/>
      <c r="H174" s="149"/>
      <c r="I174" s="150"/>
      <c r="J174" s="150"/>
      <c r="K174" s="151"/>
      <c r="L174" s="24"/>
    </row>
    <row r="175" spans="1:12" s="32" customFormat="1" ht="18" customHeight="1">
      <c r="A175" s="80" t="s">
        <v>240</v>
      </c>
      <c r="B175" s="85">
        <f t="shared" si="19"/>
        <v>142</v>
      </c>
      <c r="C175" s="112">
        <v>8010</v>
      </c>
      <c r="D175" s="381">
        <f>D177+D178+D179+D180+D181+D182+D176</f>
        <v>65</v>
      </c>
      <c r="E175" s="381">
        <f>E177+E178+E179+E180+E181+E182+E176</f>
        <v>52</v>
      </c>
      <c r="F175" s="382">
        <f>D175-E175</f>
        <v>13</v>
      </c>
      <c r="G175" s="383">
        <f>F175/D175*100</f>
        <v>20</v>
      </c>
      <c r="H175" s="382">
        <f>H177+H178+H179+H180+H181+H182+H176</f>
        <v>67.25</v>
      </c>
      <c r="I175" s="382">
        <f>I176+I177+I178+I179+I180+I181+I182</f>
        <v>52</v>
      </c>
      <c r="J175" s="384">
        <f>H175-I175</f>
        <v>15.25</v>
      </c>
      <c r="K175" s="383">
        <f>J175/H175*100</f>
        <v>22.676579925650557</v>
      </c>
      <c r="L175" s="24"/>
    </row>
    <row r="176" spans="1:12" s="32" customFormat="1" ht="18" customHeight="1">
      <c r="A176" s="88" t="s">
        <v>18</v>
      </c>
      <c r="B176" s="86">
        <f t="shared" si="19"/>
        <v>143</v>
      </c>
      <c r="C176" s="119" t="s">
        <v>180</v>
      </c>
      <c r="D176" s="385">
        <v>1</v>
      </c>
      <c r="E176" s="386">
        <v>1</v>
      </c>
      <c r="F176" s="382">
        <f t="shared" ref="F176:F190" si="20">D176-E176</f>
        <v>0</v>
      </c>
      <c r="G176" s="383">
        <f t="shared" ref="G176:G182" si="21">F176/D176*100</f>
        <v>0</v>
      </c>
      <c r="H176" s="387">
        <v>1</v>
      </c>
      <c r="I176" s="386">
        <v>1</v>
      </c>
      <c r="J176" s="388">
        <f t="shared" ref="J176:J182" si="22">H176-I176</f>
        <v>0</v>
      </c>
      <c r="K176" s="389">
        <f>J176/H176*100</f>
        <v>0</v>
      </c>
      <c r="L176" s="24"/>
    </row>
    <row r="177" spans="1:15" s="32" customFormat="1" ht="18" customHeight="1">
      <c r="A177" s="88" t="s">
        <v>131</v>
      </c>
      <c r="B177" s="86">
        <f t="shared" si="19"/>
        <v>144</v>
      </c>
      <c r="C177" s="119" t="s">
        <v>181</v>
      </c>
      <c r="D177" s="385">
        <v>1</v>
      </c>
      <c r="E177" s="386">
        <v>1</v>
      </c>
      <c r="F177" s="382">
        <f t="shared" si="20"/>
        <v>0</v>
      </c>
      <c r="G177" s="383">
        <f t="shared" si="21"/>
        <v>0</v>
      </c>
      <c r="H177" s="387">
        <v>1</v>
      </c>
      <c r="I177" s="386">
        <v>1</v>
      </c>
      <c r="J177" s="388">
        <f t="shared" si="22"/>
        <v>0</v>
      </c>
      <c r="K177" s="389">
        <f t="shared" ref="K177:K198" si="23">J177/H177*100</f>
        <v>0</v>
      </c>
      <c r="L177" s="24"/>
    </row>
    <row r="178" spans="1:15" s="32" customFormat="1" ht="18" customHeight="1" thickBot="1">
      <c r="A178" s="88" t="s">
        <v>77</v>
      </c>
      <c r="B178" s="86">
        <f t="shared" si="19"/>
        <v>145</v>
      </c>
      <c r="C178" s="119" t="s">
        <v>182</v>
      </c>
      <c r="D178" s="385">
        <v>19</v>
      </c>
      <c r="E178" s="386">
        <v>11</v>
      </c>
      <c r="F178" s="390">
        <f t="shared" si="20"/>
        <v>8</v>
      </c>
      <c r="G178" s="391">
        <f t="shared" si="21"/>
        <v>42.105263157894733</v>
      </c>
      <c r="H178" s="387">
        <v>18</v>
      </c>
      <c r="I178" s="386">
        <v>11</v>
      </c>
      <c r="J178" s="388">
        <f t="shared" si="22"/>
        <v>7</v>
      </c>
      <c r="K178" s="389">
        <f t="shared" si="23"/>
        <v>38.888888888888893</v>
      </c>
      <c r="L178" s="25"/>
    </row>
    <row r="179" spans="1:15" s="21" customFormat="1" ht="18" customHeight="1" thickBot="1">
      <c r="A179" s="88" t="s">
        <v>78</v>
      </c>
      <c r="B179" s="86">
        <f t="shared" si="19"/>
        <v>146</v>
      </c>
      <c r="C179" s="119" t="s">
        <v>183</v>
      </c>
      <c r="D179" s="385">
        <v>6</v>
      </c>
      <c r="E179" s="385">
        <v>5</v>
      </c>
      <c r="F179" s="390">
        <f t="shared" si="20"/>
        <v>1</v>
      </c>
      <c r="G179" s="391">
        <f t="shared" si="21"/>
        <v>16.666666666666664</v>
      </c>
      <c r="H179" s="387">
        <v>5.75</v>
      </c>
      <c r="I179" s="385">
        <v>5</v>
      </c>
      <c r="J179" s="388">
        <f t="shared" si="22"/>
        <v>0.75</v>
      </c>
      <c r="K179" s="389">
        <f t="shared" si="23"/>
        <v>13.043478260869565</v>
      </c>
      <c r="L179" s="33"/>
    </row>
    <row r="180" spans="1:15" s="32" customFormat="1" ht="18" customHeight="1">
      <c r="A180" s="88" t="s">
        <v>79</v>
      </c>
      <c r="B180" s="86">
        <f t="shared" si="19"/>
        <v>147</v>
      </c>
      <c r="C180" s="119" t="s">
        <v>184</v>
      </c>
      <c r="D180" s="385">
        <v>28</v>
      </c>
      <c r="E180" s="385">
        <v>24</v>
      </c>
      <c r="F180" s="390">
        <f t="shared" si="20"/>
        <v>4</v>
      </c>
      <c r="G180" s="391">
        <f t="shared" si="21"/>
        <v>14.285714285714285</v>
      </c>
      <c r="H180" s="387">
        <v>30.5</v>
      </c>
      <c r="I180" s="385">
        <v>24</v>
      </c>
      <c r="J180" s="388">
        <f t="shared" si="22"/>
        <v>6.5</v>
      </c>
      <c r="K180" s="389">
        <f t="shared" si="23"/>
        <v>21.311475409836063</v>
      </c>
      <c r="L180" s="23"/>
    </row>
    <row r="181" spans="1:15" s="32" customFormat="1" ht="18" customHeight="1">
      <c r="A181" s="88" t="s">
        <v>80</v>
      </c>
      <c r="B181" s="86">
        <f t="shared" si="19"/>
        <v>148</v>
      </c>
      <c r="C181" s="120" t="s">
        <v>185</v>
      </c>
      <c r="D181" s="385">
        <v>5</v>
      </c>
      <c r="E181" s="385">
        <v>5</v>
      </c>
      <c r="F181" s="390">
        <f t="shared" si="20"/>
        <v>0</v>
      </c>
      <c r="G181" s="391">
        <f t="shared" si="21"/>
        <v>0</v>
      </c>
      <c r="H181" s="387">
        <v>4.75</v>
      </c>
      <c r="I181" s="385">
        <v>5</v>
      </c>
      <c r="J181" s="388">
        <f t="shared" si="22"/>
        <v>-0.25</v>
      </c>
      <c r="K181" s="389">
        <f t="shared" si="23"/>
        <v>-5.2631578947368416</v>
      </c>
      <c r="L181" s="23"/>
    </row>
    <row r="182" spans="1:15" s="32" customFormat="1" ht="18" customHeight="1" thickBot="1">
      <c r="A182" s="98" t="s">
        <v>81</v>
      </c>
      <c r="B182" s="93">
        <f t="shared" si="19"/>
        <v>149</v>
      </c>
      <c r="C182" s="120" t="s">
        <v>186</v>
      </c>
      <c r="D182" s="392">
        <v>5</v>
      </c>
      <c r="E182" s="392">
        <v>5</v>
      </c>
      <c r="F182" s="393">
        <f t="shared" si="20"/>
        <v>0</v>
      </c>
      <c r="G182" s="383">
        <f t="shared" si="21"/>
        <v>0</v>
      </c>
      <c r="H182" s="394">
        <v>6.25</v>
      </c>
      <c r="I182" s="392">
        <v>5</v>
      </c>
      <c r="J182" s="388">
        <f t="shared" si="22"/>
        <v>1.25</v>
      </c>
      <c r="K182" s="389">
        <f t="shared" si="23"/>
        <v>20</v>
      </c>
      <c r="L182" s="24"/>
    </row>
    <row r="183" spans="1:15" s="32" customFormat="1" ht="24.75" customHeight="1" thickBot="1">
      <c r="A183" s="101" t="s">
        <v>82</v>
      </c>
      <c r="B183" s="84">
        <f t="shared" si="19"/>
        <v>150</v>
      </c>
      <c r="C183" s="118">
        <v>8020</v>
      </c>
      <c r="D183" s="230">
        <f>D184+D185+D186+D187+D188+D189+D190</f>
        <v>2184.1</v>
      </c>
      <c r="E183" s="230">
        <f>E184+E185+E186+E187+E188+E189+E190</f>
        <v>2184.1</v>
      </c>
      <c r="F183" s="207">
        <f t="shared" si="20"/>
        <v>0</v>
      </c>
      <c r="G183" s="322">
        <f>F183/D183*100</f>
        <v>0</v>
      </c>
      <c r="H183" s="157">
        <f>H184+H185+H186+H187+H188+H189+H190</f>
        <v>7630.3</v>
      </c>
      <c r="I183" s="157">
        <f>I184+I185+I186+I187+I188+I189+I190</f>
        <v>7630.3</v>
      </c>
      <c r="J183" s="171">
        <f>J184+J185+J186+J187+J188+J189+J190</f>
        <v>0</v>
      </c>
      <c r="K183" s="156">
        <f t="shared" si="23"/>
        <v>0</v>
      </c>
      <c r="L183" s="24"/>
      <c r="M183" s="237"/>
      <c r="N183" s="237"/>
      <c r="O183" s="32" t="s">
        <v>289</v>
      </c>
    </row>
    <row r="184" spans="1:15" s="32" customFormat="1" ht="18" customHeight="1">
      <c r="A184" s="80" t="s">
        <v>18</v>
      </c>
      <c r="B184" s="85">
        <f t="shared" si="19"/>
        <v>151</v>
      </c>
      <c r="C184" s="119" t="s">
        <v>187</v>
      </c>
      <c r="D184" s="228">
        <v>112.5</v>
      </c>
      <c r="E184" s="228">
        <v>112.5</v>
      </c>
      <c r="F184" s="170">
        <f t="shared" si="20"/>
        <v>0</v>
      </c>
      <c r="G184" s="324">
        <f t="shared" ref="G184:G190" si="24">F184/D184*100</f>
        <v>0</v>
      </c>
      <c r="H184" s="159">
        <v>328.8</v>
      </c>
      <c r="I184" s="159">
        <v>328.8</v>
      </c>
      <c r="J184" s="333">
        <f t="shared" ref="J184:J190" si="25">H184-I184</f>
        <v>0</v>
      </c>
      <c r="K184" s="336">
        <f t="shared" si="23"/>
        <v>0</v>
      </c>
      <c r="L184" s="24"/>
    </row>
    <row r="185" spans="1:15" s="32" customFormat="1" ht="18" customHeight="1">
      <c r="A185" s="80" t="s">
        <v>132</v>
      </c>
      <c r="B185" s="86">
        <f t="shared" si="19"/>
        <v>152</v>
      </c>
      <c r="C185" s="119" t="s">
        <v>188</v>
      </c>
      <c r="D185" s="228">
        <v>72.900000000000006</v>
      </c>
      <c r="E185" s="228">
        <v>72.900000000000006</v>
      </c>
      <c r="F185" s="323">
        <f t="shared" si="20"/>
        <v>0</v>
      </c>
      <c r="G185" s="43">
        <f t="shared" si="24"/>
        <v>0</v>
      </c>
      <c r="H185" s="74">
        <v>243</v>
      </c>
      <c r="I185" s="74">
        <v>243</v>
      </c>
      <c r="J185" s="335">
        <f t="shared" si="25"/>
        <v>0</v>
      </c>
      <c r="K185" s="338">
        <f t="shared" si="23"/>
        <v>0</v>
      </c>
      <c r="L185" s="24"/>
    </row>
    <row r="186" spans="1:15" s="32" customFormat="1" ht="18" customHeight="1" thickBot="1">
      <c r="A186" s="88" t="s">
        <v>77</v>
      </c>
      <c r="B186" s="86">
        <f t="shared" si="19"/>
        <v>153</v>
      </c>
      <c r="C186" s="119" t="s">
        <v>189</v>
      </c>
      <c r="D186" s="228">
        <v>825.7</v>
      </c>
      <c r="E186" s="228">
        <v>825.7</v>
      </c>
      <c r="F186" s="323">
        <f t="shared" si="20"/>
        <v>0</v>
      </c>
      <c r="G186" s="43">
        <f t="shared" si="24"/>
        <v>0</v>
      </c>
      <c r="H186" s="74">
        <v>2710.8</v>
      </c>
      <c r="I186" s="74">
        <v>2710.8</v>
      </c>
      <c r="J186" s="335">
        <f t="shared" si="25"/>
        <v>0</v>
      </c>
      <c r="K186" s="338">
        <f t="shared" si="23"/>
        <v>0</v>
      </c>
      <c r="L186" s="25"/>
    </row>
    <row r="187" spans="1:15" s="21" customFormat="1" ht="21" customHeight="1" thickBot="1">
      <c r="A187" s="88" t="s">
        <v>78</v>
      </c>
      <c r="B187" s="86">
        <f t="shared" si="19"/>
        <v>154</v>
      </c>
      <c r="C187" s="119" t="s">
        <v>190</v>
      </c>
      <c r="D187" s="228">
        <v>141.5</v>
      </c>
      <c r="E187" s="228">
        <v>141.5</v>
      </c>
      <c r="F187" s="323">
        <f t="shared" si="20"/>
        <v>0</v>
      </c>
      <c r="G187" s="43">
        <f t="shared" si="24"/>
        <v>0</v>
      </c>
      <c r="H187" s="74">
        <v>581.70000000000005</v>
      </c>
      <c r="I187" s="74">
        <v>581.70000000000005</v>
      </c>
      <c r="J187" s="335">
        <f t="shared" si="25"/>
        <v>0</v>
      </c>
      <c r="K187" s="338">
        <f t="shared" si="23"/>
        <v>0</v>
      </c>
      <c r="L187" s="33"/>
    </row>
    <row r="188" spans="1:15" s="32" customFormat="1" ht="18" customHeight="1">
      <c r="A188" s="88" t="s">
        <v>79</v>
      </c>
      <c r="B188" s="86">
        <f t="shared" si="19"/>
        <v>155</v>
      </c>
      <c r="C188" s="119" t="s">
        <v>191</v>
      </c>
      <c r="D188" s="228">
        <v>837.6</v>
      </c>
      <c r="E188" s="228">
        <v>837.6</v>
      </c>
      <c r="F188" s="323">
        <f t="shared" si="20"/>
        <v>0</v>
      </c>
      <c r="G188" s="43">
        <f t="shared" si="24"/>
        <v>0</v>
      </c>
      <c r="H188" s="74">
        <v>2930.5</v>
      </c>
      <c r="I188" s="74">
        <v>2930.5</v>
      </c>
      <c r="J188" s="335">
        <f t="shared" si="25"/>
        <v>0</v>
      </c>
      <c r="K188" s="338">
        <f t="shared" si="23"/>
        <v>0</v>
      </c>
      <c r="L188" s="23"/>
    </row>
    <row r="189" spans="1:15" s="32" customFormat="1" ht="18" customHeight="1">
      <c r="A189" s="88" t="s">
        <v>80</v>
      </c>
      <c r="B189" s="86">
        <f t="shared" si="19"/>
        <v>156</v>
      </c>
      <c r="C189" s="120" t="s">
        <v>192</v>
      </c>
      <c r="D189" s="228">
        <v>101.9</v>
      </c>
      <c r="E189" s="228">
        <v>101.9</v>
      </c>
      <c r="F189" s="323">
        <f t="shared" si="20"/>
        <v>0</v>
      </c>
      <c r="G189" s="43">
        <f t="shared" si="24"/>
        <v>0</v>
      </c>
      <c r="H189" s="74">
        <v>397.5</v>
      </c>
      <c r="I189" s="74">
        <v>397.5</v>
      </c>
      <c r="J189" s="335">
        <f t="shared" si="25"/>
        <v>0</v>
      </c>
      <c r="K189" s="338">
        <f t="shared" si="23"/>
        <v>0</v>
      </c>
      <c r="L189" s="23"/>
    </row>
    <row r="190" spans="1:15" s="32" customFormat="1" ht="18" customHeight="1" thickBot="1">
      <c r="A190" s="98" t="s">
        <v>81</v>
      </c>
      <c r="B190" s="93">
        <f t="shared" si="19"/>
        <v>157</v>
      </c>
      <c r="C190" s="120" t="s">
        <v>193</v>
      </c>
      <c r="D190" s="229">
        <v>92</v>
      </c>
      <c r="E190" s="229">
        <v>92</v>
      </c>
      <c r="F190" s="170">
        <f t="shared" si="20"/>
        <v>0</v>
      </c>
      <c r="G190" s="325">
        <f t="shared" si="24"/>
        <v>0</v>
      </c>
      <c r="H190" s="235">
        <v>438</v>
      </c>
      <c r="I190" s="235">
        <v>438</v>
      </c>
      <c r="J190" s="334">
        <f t="shared" si="25"/>
        <v>0</v>
      </c>
      <c r="K190" s="337">
        <f t="shared" si="23"/>
        <v>0</v>
      </c>
      <c r="L190" s="24"/>
    </row>
    <row r="191" spans="1:15" s="32" customFormat="1" ht="34.5" customHeight="1" thickBot="1">
      <c r="A191" s="101" t="s">
        <v>241</v>
      </c>
      <c r="B191" s="84">
        <f t="shared" si="19"/>
        <v>158</v>
      </c>
      <c r="C191" s="118">
        <v>8030</v>
      </c>
      <c r="D191" s="371">
        <f>D183/D175/3</f>
        <v>11.20051282051282</v>
      </c>
      <c r="E191" s="371">
        <f>E183/E175/3</f>
        <v>14.000641025641025</v>
      </c>
      <c r="F191" s="372">
        <f>D191-E191</f>
        <v>-2.800128205128205</v>
      </c>
      <c r="G191" s="373">
        <f>F191/D191*100</f>
        <v>-25</v>
      </c>
      <c r="H191" s="372">
        <f>H183/H175/12</f>
        <v>9.4551425030978944</v>
      </c>
      <c r="I191" s="372">
        <f>I183/I175/12</f>
        <v>12.228044871794872</v>
      </c>
      <c r="J191" s="374">
        <f>H191-I191</f>
        <v>-2.7729023686969771</v>
      </c>
      <c r="K191" s="373">
        <f t="shared" si="23"/>
        <v>-29.326923076923062</v>
      </c>
      <c r="L191" s="24"/>
    </row>
    <row r="192" spans="1:15" s="32" customFormat="1" ht="21" customHeight="1">
      <c r="A192" s="80" t="s">
        <v>18</v>
      </c>
      <c r="B192" s="85">
        <f t="shared" si="19"/>
        <v>159</v>
      </c>
      <c r="C192" s="123" t="s">
        <v>194</v>
      </c>
      <c r="D192" s="375">
        <f>D184/3</f>
        <v>37.5</v>
      </c>
      <c r="E192" s="376">
        <f>E184/3</f>
        <v>37.5</v>
      </c>
      <c r="F192" s="170">
        <f>D192-E192</f>
        <v>0</v>
      </c>
      <c r="G192" s="144">
        <f>F192/D192*100</f>
        <v>0</v>
      </c>
      <c r="H192" s="361">
        <f>H184/H176/12</f>
        <v>27.400000000000002</v>
      </c>
      <c r="I192" s="362">
        <f>I184/I176/12</f>
        <v>27.400000000000002</v>
      </c>
      <c r="J192" s="363">
        <f t="shared" ref="J192:J198" si="26">H192-I192</f>
        <v>0</v>
      </c>
      <c r="K192" s="364">
        <f t="shared" si="23"/>
        <v>0</v>
      </c>
      <c r="L192" s="24"/>
    </row>
    <row r="193" spans="1:12" s="32" customFormat="1" ht="21" customHeight="1">
      <c r="A193" s="80" t="s">
        <v>132</v>
      </c>
      <c r="B193" s="86">
        <f t="shared" si="19"/>
        <v>160</v>
      </c>
      <c r="C193" s="123" t="s">
        <v>195</v>
      </c>
      <c r="D193" s="377">
        <f>D185/3</f>
        <v>24.3</v>
      </c>
      <c r="E193" s="378">
        <f>E185/3</f>
        <v>24.3</v>
      </c>
      <c r="F193" s="170">
        <f t="shared" ref="F193:F198" si="27">D193-E193</f>
        <v>0</v>
      </c>
      <c r="G193" s="144">
        <f t="shared" ref="G193:G198" si="28">F193/D193*100</f>
        <v>0</v>
      </c>
      <c r="H193" s="361">
        <f t="shared" ref="H193:I198" si="29">H185/H177/12</f>
        <v>20.25</v>
      </c>
      <c r="I193" s="362">
        <f t="shared" si="29"/>
        <v>20.25</v>
      </c>
      <c r="J193" s="363">
        <f t="shared" si="26"/>
        <v>0</v>
      </c>
      <c r="K193" s="365">
        <f t="shared" si="23"/>
        <v>0</v>
      </c>
      <c r="L193" s="24"/>
    </row>
    <row r="194" spans="1:12" s="32" customFormat="1" ht="21" customHeight="1" thickBot="1">
      <c r="A194" s="88" t="s">
        <v>77</v>
      </c>
      <c r="B194" s="86">
        <f t="shared" si="19"/>
        <v>161</v>
      </c>
      <c r="C194" s="123" t="s">
        <v>196</v>
      </c>
      <c r="D194" s="377">
        <f>D186/3/D178</f>
        <v>14.485964912280702</v>
      </c>
      <c r="E194" s="378">
        <f t="shared" ref="D194:E198" si="30">E186/3/E178</f>
        <v>25.021212121212123</v>
      </c>
      <c r="F194" s="343">
        <f t="shared" si="27"/>
        <v>-10.535247208931422</v>
      </c>
      <c r="G194" s="370">
        <f t="shared" si="28"/>
        <v>-72.727272727272734</v>
      </c>
      <c r="H194" s="361">
        <f t="shared" si="29"/>
        <v>12.550000000000002</v>
      </c>
      <c r="I194" s="362">
        <f t="shared" si="29"/>
        <v>20.536363636363639</v>
      </c>
      <c r="J194" s="368">
        <f t="shared" si="26"/>
        <v>-7.9863636363636363</v>
      </c>
      <c r="K194" s="366" t="s">
        <v>288</v>
      </c>
      <c r="L194" s="25"/>
    </row>
    <row r="195" spans="1:12" s="21" customFormat="1" ht="21" customHeight="1" thickBot="1">
      <c r="A195" s="88" t="s">
        <v>78</v>
      </c>
      <c r="B195" s="86">
        <f t="shared" si="19"/>
        <v>162</v>
      </c>
      <c r="C195" s="123" t="s">
        <v>197</v>
      </c>
      <c r="D195" s="377">
        <f t="shared" si="30"/>
        <v>7.8611111111111107</v>
      </c>
      <c r="E195" s="378">
        <f>E187/3/E179</f>
        <v>9.4333333333333336</v>
      </c>
      <c r="F195" s="343">
        <f t="shared" si="27"/>
        <v>-1.5722222222222229</v>
      </c>
      <c r="G195" s="370">
        <f t="shared" si="28"/>
        <v>-20.000000000000011</v>
      </c>
      <c r="H195" s="361">
        <f t="shared" si="29"/>
        <v>8.4304347826086961</v>
      </c>
      <c r="I195" s="362">
        <f t="shared" si="29"/>
        <v>9.6950000000000003</v>
      </c>
      <c r="J195" s="368">
        <f t="shared" si="26"/>
        <v>-1.2645652173913042</v>
      </c>
      <c r="K195" s="366">
        <f t="shared" si="23"/>
        <v>-14.999999999999996</v>
      </c>
      <c r="L195" s="33"/>
    </row>
    <row r="196" spans="1:12" s="32" customFormat="1" ht="21" customHeight="1">
      <c r="A196" s="88" t="s">
        <v>79</v>
      </c>
      <c r="B196" s="86">
        <f t="shared" si="19"/>
        <v>163</v>
      </c>
      <c r="C196" s="123" t="s">
        <v>198</v>
      </c>
      <c r="D196" s="377">
        <f t="shared" si="30"/>
        <v>9.9714285714285715</v>
      </c>
      <c r="E196" s="378">
        <f>E188/3/E180</f>
        <v>11.633333333333333</v>
      </c>
      <c r="F196" s="343">
        <f t="shared" si="27"/>
        <v>-1.6619047619047613</v>
      </c>
      <c r="G196" s="370">
        <f t="shared" si="28"/>
        <v>-16.666666666666661</v>
      </c>
      <c r="H196" s="361">
        <f t="shared" si="29"/>
        <v>8.0068306010928953</v>
      </c>
      <c r="I196" s="362">
        <f t="shared" si="29"/>
        <v>10.175347222222223</v>
      </c>
      <c r="J196" s="368">
        <f t="shared" si="26"/>
        <v>-2.1685166211293279</v>
      </c>
      <c r="K196" s="366">
        <f t="shared" si="23"/>
        <v>-27.083333333333361</v>
      </c>
      <c r="L196" s="23"/>
    </row>
    <row r="197" spans="1:12" s="32" customFormat="1" ht="21" customHeight="1">
      <c r="A197" s="88" t="s">
        <v>80</v>
      </c>
      <c r="B197" s="86">
        <f t="shared" si="19"/>
        <v>164</v>
      </c>
      <c r="C197" s="124" t="s">
        <v>199</v>
      </c>
      <c r="D197" s="377">
        <f t="shared" si="30"/>
        <v>6.7933333333333339</v>
      </c>
      <c r="E197" s="378">
        <f>E189/3/E181</f>
        <v>6.7933333333333339</v>
      </c>
      <c r="F197" s="343">
        <f t="shared" si="27"/>
        <v>0</v>
      </c>
      <c r="G197" s="370">
        <f t="shared" si="28"/>
        <v>0</v>
      </c>
      <c r="H197" s="361">
        <f t="shared" si="29"/>
        <v>6.9736842105263159</v>
      </c>
      <c r="I197" s="362">
        <f t="shared" si="29"/>
        <v>6.625</v>
      </c>
      <c r="J197" s="368">
        <f t="shared" si="26"/>
        <v>0.34868421052631593</v>
      </c>
      <c r="K197" s="366">
        <f t="shared" si="23"/>
        <v>5.0000000000000018</v>
      </c>
      <c r="L197" s="24"/>
    </row>
    <row r="198" spans="1:12" s="32" customFormat="1" ht="21" customHeight="1" thickBot="1">
      <c r="A198" s="98" t="s">
        <v>81</v>
      </c>
      <c r="B198" s="93">
        <f t="shared" si="19"/>
        <v>165</v>
      </c>
      <c r="C198" s="124" t="s">
        <v>200</v>
      </c>
      <c r="D198" s="379">
        <f t="shared" si="30"/>
        <v>6.1333333333333337</v>
      </c>
      <c r="E198" s="380">
        <f>E190/3/E182</f>
        <v>6.1333333333333337</v>
      </c>
      <c r="F198" s="170">
        <f t="shared" si="27"/>
        <v>0</v>
      </c>
      <c r="G198" s="144">
        <f t="shared" si="28"/>
        <v>0</v>
      </c>
      <c r="H198" s="361">
        <f t="shared" si="29"/>
        <v>5.84</v>
      </c>
      <c r="I198" s="362">
        <f t="shared" si="29"/>
        <v>7.3</v>
      </c>
      <c r="J198" s="369">
        <f t="shared" si="26"/>
        <v>-1.46</v>
      </c>
      <c r="K198" s="367">
        <f t="shared" si="23"/>
        <v>-25</v>
      </c>
      <c r="L198" s="24"/>
    </row>
    <row r="199" spans="1:12" ht="30.75" thickBot="1">
      <c r="A199" s="101" t="s">
        <v>83</v>
      </c>
      <c r="B199" s="84">
        <f t="shared" si="19"/>
        <v>166</v>
      </c>
      <c r="C199" s="122">
        <v>8040</v>
      </c>
      <c r="D199" s="344"/>
      <c r="E199" s="344"/>
      <c r="F199" s="187"/>
      <c r="G199" s="130"/>
      <c r="H199" s="130"/>
      <c r="I199" s="236"/>
      <c r="J199" s="130"/>
      <c r="K199" s="131"/>
    </row>
    <row r="200" spans="1:12" s="21" customFormat="1" ht="20.25" customHeight="1">
      <c r="A200" s="80" t="s">
        <v>18</v>
      </c>
      <c r="B200" s="85">
        <f t="shared" si="19"/>
        <v>167</v>
      </c>
      <c r="C200" s="123" t="s">
        <v>201</v>
      </c>
      <c r="D200" s="181"/>
      <c r="E200" s="208"/>
      <c r="F200" s="176"/>
      <c r="G200" s="132"/>
      <c r="H200" s="133"/>
      <c r="I200" s="132"/>
      <c r="J200" s="132"/>
      <c r="K200" s="134"/>
      <c r="L200" s="38"/>
    </row>
    <row r="201" spans="1:12" ht="20.25" customHeight="1">
      <c r="A201" s="88" t="s">
        <v>132</v>
      </c>
      <c r="B201" s="86">
        <f t="shared" si="19"/>
        <v>168</v>
      </c>
      <c r="C201" s="123" t="s">
        <v>202</v>
      </c>
      <c r="D201" s="182"/>
      <c r="E201" s="182"/>
      <c r="F201" s="188"/>
      <c r="G201" s="129"/>
      <c r="H201" s="129"/>
      <c r="I201" s="129"/>
      <c r="J201" s="129"/>
      <c r="K201" s="135"/>
    </row>
    <row r="202" spans="1:12" ht="20.25" customHeight="1">
      <c r="A202" s="88" t="s">
        <v>77</v>
      </c>
      <c r="B202" s="86">
        <f t="shared" si="19"/>
        <v>169</v>
      </c>
      <c r="C202" s="123" t="s">
        <v>203</v>
      </c>
      <c r="D202" s="182"/>
      <c r="E202" s="182"/>
      <c r="F202" s="188"/>
      <c r="G202" s="129"/>
      <c r="H202" s="129"/>
      <c r="I202" s="129"/>
      <c r="J202" s="129"/>
      <c r="K202" s="135"/>
    </row>
    <row r="203" spans="1:12" ht="20.25" customHeight="1">
      <c r="A203" s="88" t="s">
        <v>78</v>
      </c>
      <c r="B203" s="86">
        <f t="shared" si="19"/>
        <v>170</v>
      </c>
      <c r="C203" s="123" t="s">
        <v>204</v>
      </c>
      <c r="D203" s="182"/>
      <c r="E203" s="182"/>
      <c r="F203" s="188"/>
      <c r="G203" s="129"/>
      <c r="H203" s="129"/>
      <c r="I203" s="129"/>
      <c r="J203" s="129"/>
      <c r="K203" s="135"/>
    </row>
    <row r="204" spans="1:12" ht="20.25" customHeight="1">
      <c r="A204" s="88" t="s">
        <v>79</v>
      </c>
      <c r="B204" s="86">
        <f t="shared" si="19"/>
        <v>171</v>
      </c>
      <c r="C204" s="123" t="s">
        <v>205</v>
      </c>
      <c r="D204" s="182"/>
      <c r="E204" s="182"/>
      <c r="F204" s="188"/>
      <c r="G204" s="129"/>
      <c r="H204" s="129"/>
      <c r="I204" s="129"/>
      <c r="J204" s="129"/>
      <c r="K204" s="135"/>
    </row>
    <row r="205" spans="1:12" ht="20.25" customHeight="1">
      <c r="A205" s="88" t="s">
        <v>80</v>
      </c>
      <c r="B205" s="86">
        <f t="shared" si="19"/>
        <v>172</v>
      </c>
      <c r="C205" s="124" t="s">
        <v>206</v>
      </c>
      <c r="D205" s="182"/>
      <c r="E205" s="182"/>
      <c r="F205" s="188"/>
      <c r="G205" s="129"/>
      <c r="H205" s="129"/>
      <c r="I205" s="129"/>
      <c r="J205" s="129"/>
      <c r="K205" s="135"/>
    </row>
    <row r="206" spans="1:12" ht="20.25" customHeight="1" thickBot="1">
      <c r="A206" s="103" t="s">
        <v>81</v>
      </c>
      <c r="B206" s="93">
        <f t="shared" si="19"/>
        <v>173</v>
      </c>
      <c r="C206" s="125" t="s">
        <v>207</v>
      </c>
      <c r="D206" s="183"/>
      <c r="E206" s="183"/>
      <c r="F206" s="189"/>
      <c r="G206" s="136"/>
      <c r="H206" s="136"/>
      <c r="I206" s="136"/>
      <c r="J206" s="136"/>
      <c r="K206" s="137"/>
    </row>
    <row r="207" spans="1:12">
      <c r="A207" s="39"/>
      <c r="B207" s="40"/>
      <c r="C207" s="40"/>
      <c r="D207" s="108"/>
      <c r="E207" s="108"/>
      <c r="F207" s="109"/>
      <c r="G207" s="109"/>
      <c r="H207" s="109"/>
      <c r="I207" s="109"/>
      <c r="J207" s="109"/>
      <c r="K207" s="109"/>
    </row>
    <row r="208" spans="1:12" s="21" customFormat="1" ht="38.25" customHeight="1">
      <c r="A208" s="34" t="s">
        <v>86</v>
      </c>
      <c r="B208" s="35"/>
      <c r="C208" s="36"/>
      <c r="D208" s="398"/>
      <c r="E208" s="398"/>
      <c r="F208" s="398"/>
      <c r="G208" s="37"/>
      <c r="H208" s="399" t="s">
        <v>294</v>
      </c>
      <c r="I208" s="399"/>
      <c r="J208" s="399"/>
      <c r="K208" s="38"/>
    </row>
    <row r="209" spans="1:3">
      <c r="A209" s="39"/>
      <c r="B209" s="40"/>
      <c r="C209" s="40"/>
    </row>
    <row r="210" spans="1:3">
      <c r="A210" s="39"/>
      <c r="B210" s="40"/>
      <c r="C210" s="40"/>
    </row>
    <row r="211" spans="1:3">
      <c r="A211" s="39"/>
      <c r="B211" s="40"/>
      <c r="C211" s="40"/>
    </row>
    <row r="212" spans="1:3">
      <c r="A212" s="39"/>
      <c r="B212" s="40"/>
      <c r="C212" s="40"/>
    </row>
    <row r="213" spans="1:3">
      <c r="A213" s="39"/>
      <c r="B213" s="40"/>
      <c r="C213" s="40"/>
    </row>
    <row r="214" spans="1:3">
      <c r="A214" s="39"/>
      <c r="B214" s="40"/>
      <c r="C214" s="40"/>
    </row>
    <row r="215" spans="1:3">
      <c r="A215" s="39"/>
      <c r="B215" s="40"/>
      <c r="C215" s="40"/>
    </row>
    <row r="216" spans="1:3">
      <c r="A216" s="39"/>
      <c r="B216" s="40"/>
      <c r="C216" s="40"/>
    </row>
    <row r="217" spans="1:3">
      <c r="A217" s="39"/>
      <c r="B217" s="40"/>
      <c r="C217" s="40"/>
    </row>
    <row r="218" spans="1:3">
      <c r="A218" s="39"/>
      <c r="B218" s="40"/>
      <c r="C218" s="40"/>
    </row>
    <row r="219" spans="1:3">
      <c r="A219" s="39"/>
      <c r="B219" s="40"/>
      <c r="C219" s="40"/>
    </row>
    <row r="220" spans="1:3">
      <c r="A220" s="39"/>
      <c r="B220" s="40"/>
      <c r="C220" s="40"/>
    </row>
    <row r="221" spans="1:3">
      <c r="A221" s="39"/>
      <c r="B221" s="40"/>
      <c r="C221" s="40"/>
    </row>
    <row r="222" spans="1:3">
      <c r="A222" s="39"/>
      <c r="B222" s="40"/>
      <c r="C222" s="40"/>
    </row>
    <row r="223" spans="1:3">
      <c r="A223" s="39"/>
      <c r="B223" s="40"/>
      <c r="C223" s="40"/>
    </row>
    <row r="224" spans="1:3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7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5:H25"/>
    <mergeCell ref="C27:H27"/>
    <mergeCell ref="C20:H20"/>
    <mergeCell ref="G1:K1"/>
    <mergeCell ref="I8:J8"/>
    <mergeCell ref="I11:J11"/>
    <mergeCell ref="I9:J9"/>
    <mergeCell ref="I10:J10"/>
    <mergeCell ref="J5:K5"/>
    <mergeCell ref="C15:H15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2022-02-11T11:33:07Z</cp:lastPrinted>
  <dcterms:created xsi:type="dcterms:W3CDTF">2003-03-13T16:00:22Z</dcterms:created>
  <dcterms:modified xsi:type="dcterms:W3CDTF">2022-02-11T12:37:17Z</dcterms:modified>
</cp:coreProperties>
</file>