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4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62913"/>
</workbook>
</file>

<file path=xl/calcChain.xml><?xml version="1.0" encoding="utf-8"?>
<calcChain xmlns="http://schemas.openxmlformats.org/spreadsheetml/2006/main">
  <c r="E55" i="1" l="1"/>
  <c r="E56" i="1"/>
  <c r="E57" i="1"/>
  <c r="M40" i="1"/>
  <c r="H52" i="1" l="1"/>
  <c r="C64" i="1"/>
  <c r="C37" i="1"/>
  <c r="C38" i="1"/>
  <c r="M105" i="1" l="1"/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3" i="1"/>
  <c r="C62" i="1" s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D18" i="1"/>
  <c r="D14" i="1" s="1"/>
  <c r="D40" i="1"/>
  <c r="E14" i="1"/>
  <c r="D44" i="1"/>
  <c r="E33" i="1"/>
  <c r="E40" i="1"/>
  <c r="E44" i="1"/>
  <c r="M54" i="1"/>
  <c r="I54" i="1"/>
  <c r="I51" i="1" s="1"/>
  <c r="M51" i="1" l="1"/>
  <c r="E54" i="1"/>
  <c r="E21" i="1"/>
  <c r="E65" i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J14" i="1" s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L125" i="1"/>
  <c r="E51" i="1"/>
  <c r="E9" i="1" s="1"/>
  <c r="I120" i="1"/>
  <c r="J117" i="1" l="1"/>
  <c r="K117" i="1"/>
  <c r="M108" i="1"/>
  <c r="E108" i="1" s="1"/>
  <c r="M117" i="1"/>
  <c r="M113" i="1" s="1"/>
  <c r="E123" i="1"/>
  <c r="I117" i="1"/>
  <c r="C69" i="1"/>
  <c r="C75" i="1"/>
  <c r="C81" i="1"/>
  <c r="J97" i="1"/>
  <c r="J91" i="1" s="1"/>
  <c r="C99" i="1"/>
  <c r="C97" i="1" s="1"/>
  <c r="J108" i="1"/>
  <c r="C110" i="1"/>
  <c r="C108" i="1" s="1"/>
  <c r="J103" i="1"/>
  <c r="J102" i="1" s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F14" i="1"/>
  <c r="O120" i="1"/>
  <c r="O117" i="1" s="1"/>
  <c r="I102" i="1"/>
  <c r="I90" i="1" s="1"/>
  <c r="D54" i="1"/>
  <c r="D63" i="1"/>
  <c r="F102" i="1"/>
  <c r="I114" i="1"/>
  <c r="E115" i="1"/>
  <c r="E120" i="1"/>
  <c r="D59" i="1"/>
  <c r="E118" i="1"/>
  <c r="H114" i="1"/>
  <c r="M92" i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O21" i="1"/>
  <c r="F62" i="1"/>
  <c r="M114" i="1"/>
  <c r="G117" i="1"/>
  <c r="G113" i="1" s="1"/>
  <c r="F117" i="1"/>
  <c r="N21" i="1"/>
  <c r="N9" i="1" s="1"/>
  <c r="N88" i="1" s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K14" i="1"/>
  <c r="K91" i="1"/>
  <c r="M9" i="1"/>
  <c r="J51" i="1"/>
  <c r="J21" i="1"/>
  <c r="I21" i="1"/>
  <c r="I9" i="1" s="1"/>
  <c r="I88" i="1" s="1"/>
  <c r="K102" i="1"/>
  <c r="M63" i="1"/>
  <c r="M91" i="1"/>
  <c r="L108" i="1"/>
  <c r="D108" i="1" s="1"/>
  <c r="O51" i="1"/>
  <c r="H117" i="1"/>
  <c r="L54" i="1"/>
  <c r="L122" i="1"/>
  <c r="D122" i="1" s="1"/>
  <c r="C122" i="1" s="1"/>
  <c r="I125" i="1"/>
  <c r="E125" i="1" s="1"/>
  <c r="H125" i="1"/>
  <c r="D125" i="1" s="1"/>
  <c r="P58" i="1"/>
  <c r="I113" i="1" l="1"/>
  <c r="K113" i="1"/>
  <c r="J113" i="1"/>
  <c r="F113" i="1"/>
  <c r="C102" i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9" i="1"/>
  <c r="K88" i="1" s="1"/>
  <c r="N113" i="1"/>
  <c r="N128" i="1" s="1"/>
  <c r="H113" i="1"/>
  <c r="H9" i="1"/>
  <c r="H88" i="1" s="1"/>
  <c r="G90" i="1"/>
  <c r="G128" i="1" s="1"/>
  <c r="J90" i="1"/>
  <c r="K90" i="1"/>
  <c r="O9" i="1"/>
  <c r="O88" i="1" s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l="1"/>
  <c r="C120" i="1" s="1"/>
  <c r="C117" i="1" s="1"/>
  <c r="C113" i="1" s="1"/>
  <c r="L117" i="1"/>
  <c r="L113" i="1" s="1"/>
  <c r="C90" i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9" i="1"/>
  <c r="D113" i="1" l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<sst xmlns="http://schemas.openxmlformats.org/spreadsheetml/2006/main" count="164" uniqueCount="87">
  <si>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</si>
  <si>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</si>
  <si>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</si>
  <si>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</si>
  <si>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</si>
  <si>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</si>
  <si>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</si>
  <si>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</si>
  <si>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</si>
  <si>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</si>
  <si>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</si>
  <si>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</si>
  <si>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</si>
  <si>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</si>
  <si>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</si>
  <si>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</si>
  <si>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</si>
  <si>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</si>
  <si>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</si>
  <si>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</si>
  <si>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</si>
  <si>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</si>
  <si>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</si>
  <si>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</si>
  <si>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</si>
  <si>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</si>
  <si>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</si>
  <si>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</si>
  <si>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</si>
  <si>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</si>
  <si>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</si>
  <si>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</si>
  <si>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</si>
  <si>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</si>
  <si>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</si>
  <si>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</si>
  <si>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</si>
  <si>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</si>
  <si>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</si>
  <si>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</si>
  <si>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</si>
  <si>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</si>
  <si>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</si>
  <si>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</si>
  <si>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</si>
  <si>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</si>
  <si>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</si>
  <si>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</si>
  <si>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</si>
  <si>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</si>
  <si>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</si>
  <si>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</si>
  <si>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</si>
  <si>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</si>
  <si>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</si>
  <si>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</si>
  <si>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</si>
  <si>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</si>
  <si>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</si>
  <si>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</si>
  <si>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</si>
  <si>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</si>
  <si>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</si>
  <si>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</si>
  <si>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</si>
  <si>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</si>
  <si>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</si>
  <si>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</si>
  <si>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</si>
  <si>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</si>
  <si>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</si>
  <si>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</si>
  <si>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</si>
  <si>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</si>
  <si>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</si>
  <si>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</si>
  <si>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</si>
  <si>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</si>
  <si>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</si>
  <si>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</si>
  <si>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</si>
  <si>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</si>
  <si>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</si>
  <si>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</si>
  <si>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В. Синишин</t>
  </si>
  <si>
    <t xml:space="preserve">Джерела фінансування бюджету Івано-Франківської міської об'єднаної територіальної громади за І квартал 2021 року 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</si>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</sst>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="80" zoomScaleNormal="100" zoomScaleSheetLayoutView="80" workbookViewId="0">
      <pane xSplit="2" ySplit="6" topLeftCell="C128" activePane="bottomRight" state="frozen"/>
      <selection pane="topRight" activeCell="C1" sqref="C1"/>
      <selection pane="bottomLeft" activeCell="A7" sqref="A7"/>
      <selection pane="bottomRight" activeCell="D6" sqref="D6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86</v>
      </c>
      <c r="K1" s="83"/>
      <c r="L1" s="83"/>
      <c r="M1" s="83"/>
      <c r="N1" s="83"/>
      <c r="O1" s="83"/>
      <c r="P1" s="83"/>
      <c r="Q1" s="83"/>
    </row>
    <row r="2" spans="1:24" ht="39" customHeight="1" x14ac:dyDescent="0.25">
      <c r="A2" s="84" t="s">
        <v>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9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400000</v>
      </c>
      <c r="D9" s="14">
        <f>(D10+D14+SUM(D21+D39+D40)+SUM(D44+D47+D51+D59))</f>
        <v>481896</v>
      </c>
      <c r="E9" s="14">
        <f>(E10+E14+SUM(E21+E39+E40)+SUM(E44+E47+E51+E59))</f>
        <v>-38645.19999999999</v>
      </c>
      <c r="F9" s="14">
        <f t="shared" ref="F9:Q9" si="0">(F10+F14+SUM(F21+F39+F40)+SUM(F44+F47+F51+F59))</f>
        <v>-359232.2</v>
      </c>
      <c r="G9" s="14">
        <f t="shared" si="0"/>
        <v>-3948169.62</v>
      </c>
      <c r="H9" s="14">
        <f t="shared" si="0"/>
        <v>-393836.7</v>
      </c>
      <c r="I9" s="14">
        <f>(I10+I14+SUM(I21+I39+I40)+SUM(I44+I47+I51+I59))</f>
        <v>-118443.79999999999</v>
      </c>
      <c r="J9" s="14">
        <f t="shared" si="0"/>
        <v>759232.2</v>
      </c>
      <c r="K9" s="14">
        <f t="shared" si="0"/>
        <v>-100000</v>
      </c>
      <c r="L9" s="14">
        <f t="shared" si="0"/>
        <v>875732.7</v>
      </c>
      <c r="M9" s="14">
        <f t="shared" si="0"/>
        <v>79798.600000000006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400000</v>
      </c>
      <c r="D21" s="14">
        <f>D22+D26+D30+D33+D36</f>
        <v>400000</v>
      </c>
      <c r="E21" s="14">
        <f>E22+E26+E30+E33+E36</f>
        <v>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400000</v>
      </c>
      <c r="K21" s="14">
        <f t="shared" si="9"/>
        <v>-100000</v>
      </c>
      <c r="L21" s="14">
        <f t="shared" si="9"/>
        <v>400000</v>
      </c>
      <c r="M21" s="14">
        <f t="shared" si="9"/>
        <v>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400000</v>
      </c>
      <c r="D36" s="14">
        <f>D37+D38</f>
        <v>400000</v>
      </c>
      <c r="E36" s="14">
        <f>E37+E38</f>
        <v>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400000</v>
      </c>
      <c r="K36" s="14">
        <f>K37+K38</f>
        <v>-100000</v>
      </c>
      <c r="L36" s="14">
        <f>L37+L38</f>
        <v>400000</v>
      </c>
      <c r="M36" s="14">
        <f>M37+M38</f>
        <v>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500000</v>
      </c>
      <c r="D37" s="14">
        <f>H37+L37</f>
        <v>500000</v>
      </c>
      <c r="E37" s="14">
        <f>I37+M37</f>
        <v>0</v>
      </c>
      <c r="F37" s="21"/>
      <c r="G37" s="21"/>
      <c r="H37" s="21"/>
      <c r="I37" s="21"/>
      <c r="J37" s="21">
        <v>500000</v>
      </c>
      <c r="K37" s="21"/>
      <c r="L37" s="21">
        <v>500000</v>
      </c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-100000</v>
      </c>
      <c r="D38" s="14">
        <f>H38+L38</f>
        <v>-100000</v>
      </c>
      <c r="E38" s="14">
        <f t="shared" ref="E38:E39" si="20">I38+M38</f>
        <v>0</v>
      </c>
      <c r="F38" s="21"/>
      <c r="G38" s="21"/>
      <c r="H38" s="21"/>
      <c r="I38" s="21"/>
      <c r="J38" s="21">
        <v>-100000</v>
      </c>
      <c r="K38" s="21">
        <v>-100000</v>
      </c>
      <c r="L38" s="21">
        <v>-100000</v>
      </c>
      <c r="M38" s="21"/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-4648.9000000000015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-1126.2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-3522.7000000000012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70">
        <f>F41+J41</f>
        <v>0</v>
      </c>
      <c r="D41" s="21">
        <f>H41+L41</f>
        <v>0</v>
      </c>
      <c r="E41" s="21">
        <f>I41+M41</f>
        <v>14702.1</v>
      </c>
      <c r="F41" s="25"/>
      <c r="G41" s="25"/>
      <c r="H41" s="25"/>
      <c r="I41" s="64"/>
      <c r="J41" s="65"/>
      <c r="K41" s="65"/>
      <c r="L41" s="65"/>
      <c r="M41" s="66">
        <v>14702.1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70">
        <f t="shared" ref="C42:C43" si="23">F42+J42</f>
        <v>0</v>
      </c>
      <c r="D42" s="21">
        <f t="shared" ref="D42:D43" si="24">H42+L42</f>
        <v>0</v>
      </c>
      <c r="E42" s="21">
        <f t="shared" ref="E42:E43" si="25">I42+M42</f>
        <v>19078.100000000002</v>
      </c>
      <c r="F42" s="21"/>
      <c r="G42" s="21"/>
      <c r="H42" s="21"/>
      <c r="I42" s="21">
        <v>1126.2</v>
      </c>
      <c r="J42" s="66"/>
      <c r="K42" s="66"/>
      <c r="L42" s="66"/>
      <c r="M42" s="66">
        <v>17951.900000000001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70">
        <f t="shared" si="23"/>
        <v>0</v>
      </c>
      <c r="D43" s="21">
        <f t="shared" si="24"/>
        <v>0</v>
      </c>
      <c r="E43" s="21">
        <f t="shared" si="25"/>
        <v>-272.89999999999998</v>
      </c>
      <c r="F43" s="21"/>
      <c r="G43" s="21"/>
      <c r="H43" s="21"/>
      <c r="I43" s="64"/>
      <c r="J43" s="66"/>
      <c r="K43" s="66"/>
      <c r="L43" s="66"/>
      <c r="M43" s="66">
        <v>-272.89999999999998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1">
        <f>C52+C53</f>
        <v>0</v>
      </c>
      <c r="D51" s="14">
        <f>H51+L51</f>
        <v>81896</v>
      </c>
      <c r="E51" s="14">
        <f t="shared" ref="D51:E57" si="31">I51+M51</f>
        <v>-33996.299999999988</v>
      </c>
      <c r="F51" s="14">
        <f>F52-F53+F58</f>
        <v>-359232.2</v>
      </c>
      <c r="G51" s="14">
        <f>G52-G53+G58</f>
        <v>-3948169.62</v>
      </c>
      <c r="H51" s="14">
        <f t="shared" ref="H51:K51" si="32">H52-H53+H58+H54</f>
        <v>-393836.7</v>
      </c>
      <c r="I51" s="14">
        <f>I52-I53+I58+I54</f>
        <v>-117317.59999999999</v>
      </c>
      <c r="J51" s="14">
        <f t="shared" si="32"/>
        <v>359232.2</v>
      </c>
      <c r="K51" s="14">
        <f t="shared" si="32"/>
        <v>0</v>
      </c>
      <c r="L51" s="14">
        <f>L52-L53+L58+L54</f>
        <v>475732.7</v>
      </c>
      <c r="M51" s="14">
        <f>M52-M53+M58+M54</f>
        <v>83321.3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70">
        <f>F52+J52</f>
        <v>0</v>
      </c>
      <c r="D52" s="21">
        <f t="shared" si="31"/>
        <v>81896</v>
      </c>
      <c r="E52" s="21">
        <f t="shared" si="31"/>
        <v>121820.40000000001</v>
      </c>
      <c r="F52" s="21"/>
      <c r="G52" s="21">
        <v>300000</v>
      </c>
      <c r="H52" s="25">
        <f>71119.8</f>
        <v>71119.8</v>
      </c>
      <c r="I52" s="25">
        <v>97650.1</v>
      </c>
      <c r="J52" s="25"/>
      <c r="K52" s="25"/>
      <c r="L52" s="21">
        <v>10776.2</v>
      </c>
      <c r="M52" s="28">
        <v>24170.3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70">
        <f>F53+J53</f>
        <v>0</v>
      </c>
      <c r="D53" s="21">
        <f t="shared" si="31"/>
        <v>0</v>
      </c>
      <c r="E53" s="21">
        <f t="shared" si="31"/>
        <v>155650.59999999998</v>
      </c>
      <c r="F53" s="21"/>
      <c r="G53" s="21"/>
      <c r="H53" s="21"/>
      <c r="I53" s="25">
        <v>88159.7</v>
      </c>
      <c r="J53" s="29"/>
      <c r="K53" s="29"/>
      <c r="L53" s="21"/>
      <c r="M53" s="28">
        <v>67490.899999999994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8" t="s">
        <v>44</v>
      </c>
      <c r="B54" s="20">
        <v>208300</v>
      </c>
      <c r="C54" s="22">
        <f>C55+C56+C57+C58</f>
        <v>0</v>
      </c>
      <c r="D54" s="21">
        <f t="shared" ref="D54" si="33">D55+D56</f>
        <v>0</v>
      </c>
      <c r="E54" s="21">
        <f t="shared" si="31"/>
        <v>-166.1</v>
      </c>
      <c r="F54" s="21">
        <f>F56+F57</f>
        <v>0</v>
      </c>
      <c r="G54" s="21">
        <f>G56+G57</f>
        <v>0</v>
      </c>
      <c r="H54" s="21">
        <f>H56+H57</f>
        <v>0</v>
      </c>
      <c r="I54" s="21">
        <f>I55+I56+I57</f>
        <v>-43</v>
      </c>
      <c r="J54" s="21">
        <f t="shared" ref="J54:Q54" si="34">J55+J56</f>
        <v>0</v>
      </c>
      <c r="K54" s="21">
        <f t="shared" si="34"/>
        <v>0</v>
      </c>
      <c r="L54" s="21">
        <f t="shared" si="34"/>
        <v>0</v>
      </c>
      <c r="M54" s="21">
        <f>M55+M56+M57</f>
        <v>-123.1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70">
        <f>F55+J55</f>
        <v>0</v>
      </c>
      <c r="D55" s="21">
        <f>H55+L55</f>
        <v>0</v>
      </c>
      <c r="E55" s="21">
        <f t="shared" si="31"/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70">
        <f t="shared" ref="C56:C57" si="35">F56+J56</f>
        <v>0</v>
      </c>
      <c r="D56" s="21">
        <f t="shared" ref="D56:D65" si="36">H56+L56</f>
        <v>0</v>
      </c>
      <c r="E56" s="21">
        <f t="shared" si="31"/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70">
        <f t="shared" si="35"/>
        <v>0</v>
      </c>
      <c r="D57" s="21">
        <f t="shared" si="36"/>
        <v>0</v>
      </c>
      <c r="E57" s="21">
        <f t="shared" si="31"/>
        <v>-166.1</v>
      </c>
      <c r="F57" s="21"/>
      <c r="G57" s="21"/>
      <c r="H57" s="21"/>
      <c r="I57" s="21">
        <v>-43</v>
      </c>
      <c r="J57" s="29"/>
      <c r="K57" s="29"/>
      <c r="L57" s="25"/>
      <c r="M57" s="25">
        <v>-123.1</v>
      </c>
      <c r="N57" s="21"/>
      <c r="O57" s="21"/>
      <c r="P57" s="29"/>
      <c r="Q57" s="29"/>
      <c r="S57" s="32"/>
      <c r="T57" s="15"/>
      <c r="U57" s="6"/>
      <c r="V57" s="6"/>
    </row>
    <row r="58" spans="1:22" ht="42.75" customHeight="1" x14ac:dyDescent="0.25">
      <c r="A58" s="18" t="s">
        <v>55</v>
      </c>
      <c r="B58" s="20">
        <v>208400</v>
      </c>
      <c r="C58" s="70">
        <f>F58+J58</f>
        <v>0</v>
      </c>
      <c r="D58" s="21">
        <f t="shared" si="36"/>
        <v>0</v>
      </c>
      <c r="E58" s="21">
        <f t="shared" ref="E58:E65" si="37">I58+M58</f>
        <v>0</v>
      </c>
      <c r="F58" s="21">
        <v>-359232.2</v>
      </c>
      <c r="G58" s="21">
        <f>-2000000-1506300-21000-163293.78-557575.84</f>
        <v>-4248169.62</v>
      </c>
      <c r="H58" s="21">
        <v>-464956.5</v>
      </c>
      <c r="I58" s="21">
        <v>-126765</v>
      </c>
      <c r="J58" s="21">
        <v>359232.2</v>
      </c>
      <c r="K58" s="21"/>
      <c r="L58" s="21">
        <v>464956.5</v>
      </c>
      <c r="M58" s="21">
        <v>126765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2">
        <f>C63</f>
        <v>136170</v>
      </c>
      <c r="D62" s="14">
        <f t="shared" si="36"/>
        <v>136170</v>
      </c>
      <c r="E62" s="14">
        <f t="shared" si="37"/>
        <v>141.9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136170</v>
      </c>
      <c r="K62" s="14">
        <f t="shared" si="39"/>
        <v>136170</v>
      </c>
      <c r="L62" s="14">
        <f t="shared" si="39"/>
        <v>136170</v>
      </c>
      <c r="M62" s="14">
        <f t="shared" si="39"/>
        <v>141.9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2">
        <f>C64+C65</f>
        <v>136170</v>
      </c>
      <c r="D63" s="14">
        <f t="shared" si="36"/>
        <v>136170</v>
      </c>
      <c r="E63" s="14">
        <f t="shared" si="37"/>
        <v>141.9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136170</v>
      </c>
      <c r="K63" s="14">
        <f>K64+K65</f>
        <v>136170</v>
      </c>
      <c r="L63" s="14">
        <f>L64+L65</f>
        <v>136170</v>
      </c>
      <c r="M63" s="14">
        <f>M64+M65</f>
        <v>141.9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70">
        <f>F64+J64</f>
        <v>168170</v>
      </c>
      <c r="D64" s="21">
        <f t="shared" si="36"/>
        <v>168170</v>
      </c>
      <c r="E64" s="21">
        <f t="shared" si="37"/>
        <v>141.9</v>
      </c>
      <c r="F64" s="21"/>
      <c r="G64" s="21"/>
      <c r="H64" s="21"/>
      <c r="I64" s="28"/>
      <c r="J64" s="28">
        <v>168170</v>
      </c>
      <c r="K64" s="28">
        <v>168170</v>
      </c>
      <c r="L64" s="28">
        <v>168170</v>
      </c>
      <c r="M64" s="21">
        <v>141.9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70">
        <f t="shared" ref="C65:C87" si="40">F65+J65</f>
        <v>-32000</v>
      </c>
      <c r="D65" s="21">
        <f t="shared" si="36"/>
        <v>-32000</v>
      </c>
      <c r="E65" s="21">
        <f t="shared" si="37"/>
        <v>0</v>
      </c>
      <c r="F65" s="21"/>
      <c r="G65" s="21"/>
      <c r="H65" s="21"/>
      <c r="I65" s="28"/>
      <c r="J65" s="28">
        <v>-32000</v>
      </c>
      <c r="K65" s="28">
        <v>-32000</v>
      </c>
      <c r="L65" s="28">
        <v>-32000</v>
      </c>
      <c r="M65" s="21"/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70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70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70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70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70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70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70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70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70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70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70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70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70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70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70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70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70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70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70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70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70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70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536170</v>
      </c>
      <c r="D88" s="35">
        <f>D9+D62</f>
        <v>618066</v>
      </c>
      <c r="E88" s="35">
        <f t="shared" si="50"/>
        <v>-38503.299999999988</v>
      </c>
      <c r="F88" s="35">
        <f>F9+F62</f>
        <v>-359232.2</v>
      </c>
      <c r="G88" s="35">
        <f t="shared" si="50"/>
        <v>-3948169.62</v>
      </c>
      <c r="H88" s="35">
        <f t="shared" si="50"/>
        <v>-393836.7</v>
      </c>
      <c r="I88" s="35">
        <f t="shared" si="50"/>
        <v>-118443.79999999999</v>
      </c>
      <c r="J88" s="35">
        <f t="shared" si="50"/>
        <v>895402.2</v>
      </c>
      <c r="K88" s="35">
        <f t="shared" si="50"/>
        <v>36170</v>
      </c>
      <c r="L88" s="35">
        <f t="shared" si="50"/>
        <v>1011902.7</v>
      </c>
      <c r="M88" s="35">
        <f t="shared" si="50"/>
        <v>79940.5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7">
        <f>C91+C102</f>
        <v>536170</v>
      </c>
      <c r="D90" s="57">
        <f>D91+D102</f>
        <v>536170</v>
      </c>
      <c r="E90" s="57">
        <f>E91+E102</f>
        <v>141.9</v>
      </c>
      <c r="F90" s="57">
        <f>F91-F102</f>
        <v>0</v>
      </c>
      <c r="G90" s="57">
        <f>G91-G102</f>
        <v>0</v>
      </c>
      <c r="H90" s="57">
        <f>H91-H102</f>
        <v>0</v>
      </c>
      <c r="I90" s="57">
        <f>I91-I102</f>
        <v>0</v>
      </c>
      <c r="J90" s="57">
        <f>J91+J102</f>
        <v>536170</v>
      </c>
      <c r="K90" s="57">
        <f>K91+K102</f>
        <v>36170</v>
      </c>
      <c r="L90" s="57">
        <f>L91+L102</f>
        <v>536170</v>
      </c>
      <c r="M90" s="57">
        <f t="shared" ref="M90:Q90" si="51">M91+M102</f>
        <v>141.9</v>
      </c>
      <c r="N90" s="57">
        <f t="shared" si="51"/>
        <v>8499738</v>
      </c>
      <c r="O90" s="57">
        <f t="shared" si="51"/>
        <v>0</v>
      </c>
      <c r="P90" s="57">
        <f t="shared" si="51"/>
        <v>8499738</v>
      </c>
      <c r="Q90" s="57">
        <f t="shared" si="51"/>
        <v>0</v>
      </c>
    </row>
    <row r="91" spans="1:22" ht="15.75" x14ac:dyDescent="0.25">
      <c r="A91" s="49" t="s">
        <v>68</v>
      </c>
      <c r="B91" s="50">
        <v>401000</v>
      </c>
      <c r="C91" s="58">
        <f t="shared" ref="C91:P91" si="52">C92+C97</f>
        <v>668170</v>
      </c>
      <c r="D91" s="58">
        <f t="shared" si="52"/>
        <v>668170</v>
      </c>
      <c r="E91" s="58">
        <f t="shared" si="52"/>
        <v>141.9</v>
      </c>
      <c r="F91" s="58">
        <f t="shared" si="52"/>
        <v>0</v>
      </c>
      <c r="G91" s="58">
        <f t="shared" si="52"/>
        <v>0</v>
      </c>
      <c r="H91" s="58">
        <f t="shared" si="52"/>
        <v>0</v>
      </c>
      <c r="I91" s="58">
        <f t="shared" si="52"/>
        <v>0</v>
      </c>
      <c r="J91" s="58">
        <f t="shared" si="52"/>
        <v>668170</v>
      </c>
      <c r="K91" s="58">
        <f t="shared" si="52"/>
        <v>168170</v>
      </c>
      <c r="L91" s="58">
        <f t="shared" si="52"/>
        <v>668170</v>
      </c>
      <c r="M91" s="58">
        <f t="shared" si="52"/>
        <v>141.9</v>
      </c>
      <c r="N91" s="58">
        <f t="shared" si="52"/>
        <v>2999738</v>
      </c>
      <c r="O91" s="58">
        <f t="shared" si="52"/>
        <v>0</v>
      </c>
      <c r="P91" s="58">
        <f t="shared" si="52"/>
        <v>2999738</v>
      </c>
      <c r="Q91" s="58"/>
    </row>
    <row r="92" spans="1:22" ht="15" customHeight="1" x14ac:dyDescent="0.25">
      <c r="A92" s="49" t="s">
        <v>69</v>
      </c>
      <c r="B92" s="50">
        <v>401100</v>
      </c>
      <c r="C92" s="58">
        <f>SUM(C93:C96)</f>
        <v>500000</v>
      </c>
      <c r="D92" s="58">
        <f t="shared" ref="D92:P92" si="53">SUM(D93:D96)</f>
        <v>500000</v>
      </c>
      <c r="E92" s="58">
        <f t="shared" si="53"/>
        <v>0</v>
      </c>
      <c r="F92" s="58">
        <f t="shared" si="53"/>
        <v>0</v>
      </c>
      <c r="G92" s="58">
        <f t="shared" si="53"/>
        <v>0</v>
      </c>
      <c r="H92" s="58">
        <f t="shared" si="53"/>
        <v>0</v>
      </c>
      <c r="I92" s="58">
        <f t="shared" si="53"/>
        <v>0</v>
      </c>
      <c r="J92" s="58">
        <f t="shared" si="53"/>
        <v>500000</v>
      </c>
      <c r="K92" s="58">
        <f t="shared" si="53"/>
        <v>0</v>
      </c>
      <c r="L92" s="58">
        <f t="shared" si="53"/>
        <v>500000</v>
      </c>
      <c r="M92" s="58">
        <f t="shared" si="53"/>
        <v>0</v>
      </c>
      <c r="N92" s="58">
        <f t="shared" si="53"/>
        <v>2999738</v>
      </c>
      <c r="O92" s="58">
        <f t="shared" si="53"/>
        <v>0</v>
      </c>
      <c r="P92" s="58">
        <f t="shared" si="53"/>
        <v>2999738</v>
      </c>
      <c r="Q92" s="58"/>
    </row>
    <row r="93" spans="1:22" ht="15.75" x14ac:dyDescent="0.25">
      <c r="A93" s="51" t="s">
        <v>70</v>
      </c>
      <c r="B93" s="52">
        <v>401101</v>
      </c>
      <c r="C93" s="73">
        <f>F93+J93</f>
        <v>0</v>
      </c>
      <c r="D93" s="59">
        <f>L93</f>
        <v>0</v>
      </c>
      <c r="E93" s="59">
        <f>M93</f>
        <v>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2" ht="15.75" x14ac:dyDescent="0.25">
      <c r="A94" s="51" t="s">
        <v>71</v>
      </c>
      <c r="B94" s="52">
        <v>401102</v>
      </c>
      <c r="C94" s="73">
        <f t="shared" ref="C94:C96" si="54">F94+J94</f>
        <v>500000</v>
      </c>
      <c r="D94" s="59">
        <f>L94</f>
        <v>500000</v>
      </c>
      <c r="E94" s="59">
        <f t="shared" ref="E94:I94" si="55">E37</f>
        <v>0</v>
      </c>
      <c r="F94" s="59">
        <f t="shared" si="55"/>
        <v>0</v>
      </c>
      <c r="G94" s="59">
        <f t="shared" si="55"/>
        <v>0</v>
      </c>
      <c r="H94" s="59">
        <f t="shared" si="55"/>
        <v>0</v>
      </c>
      <c r="I94" s="59">
        <f t="shared" si="55"/>
        <v>0</v>
      </c>
      <c r="J94" s="59">
        <f>J37</f>
        <v>500000</v>
      </c>
      <c r="K94" s="59">
        <f>K37</f>
        <v>0</v>
      </c>
      <c r="L94" s="59">
        <f>L37</f>
        <v>500000</v>
      </c>
      <c r="M94" s="59">
        <f>M37</f>
        <v>0</v>
      </c>
      <c r="N94" s="59">
        <f>N19</f>
        <v>2999738</v>
      </c>
      <c r="O94" s="59">
        <f>O19</f>
        <v>0</v>
      </c>
      <c r="P94" s="59">
        <f>P19</f>
        <v>2999738</v>
      </c>
      <c r="Q94" s="59"/>
    </row>
    <row r="95" spans="1:22" ht="15.75" x14ac:dyDescent="0.25">
      <c r="A95" s="51" t="s">
        <v>72</v>
      </c>
      <c r="B95" s="52">
        <v>401103</v>
      </c>
      <c r="C95" s="73">
        <f t="shared" si="54"/>
        <v>0</v>
      </c>
      <c r="D95" s="58"/>
      <c r="E95" s="58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2" ht="15" customHeight="1" x14ac:dyDescent="0.25">
      <c r="A96" s="51" t="s">
        <v>73</v>
      </c>
      <c r="B96" s="52">
        <v>401104</v>
      </c>
      <c r="C96" s="73">
        <f t="shared" si="54"/>
        <v>0</v>
      </c>
      <c r="D96" s="58"/>
      <c r="E96" s="58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5.75" x14ac:dyDescent="0.25">
      <c r="A97" s="49" t="s">
        <v>74</v>
      </c>
      <c r="B97" s="50">
        <v>401200</v>
      </c>
      <c r="C97" s="58">
        <f>C98+C99+C100+C101</f>
        <v>168170</v>
      </c>
      <c r="D97" s="58">
        <f>D98+D99+D100+D101</f>
        <v>168170</v>
      </c>
      <c r="E97" s="58">
        <f>E98+E99+E100+E101</f>
        <v>141.9</v>
      </c>
      <c r="F97" s="58">
        <f t="shared" ref="F97:M97" si="56">SUM(F98:F101)</f>
        <v>0</v>
      </c>
      <c r="G97" s="58">
        <f t="shared" si="56"/>
        <v>0</v>
      </c>
      <c r="H97" s="58">
        <f t="shared" si="56"/>
        <v>0</v>
      </c>
      <c r="I97" s="58"/>
      <c r="J97" s="58">
        <f t="shared" si="56"/>
        <v>168170</v>
      </c>
      <c r="K97" s="58">
        <f t="shared" si="56"/>
        <v>168170</v>
      </c>
      <c r="L97" s="58">
        <f t="shared" si="56"/>
        <v>168170</v>
      </c>
      <c r="M97" s="58">
        <f t="shared" si="56"/>
        <v>141.9</v>
      </c>
      <c r="N97" s="58"/>
      <c r="O97" s="58"/>
      <c r="P97" s="58"/>
      <c r="Q97" s="58"/>
    </row>
    <row r="98" spans="1:17" ht="15.75" x14ac:dyDescent="0.25">
      <c r="A98" s="51" t="s">
        <v>70</v>
      </c>
      <c r="B98" s="52">
        <v>401201</v>
      </c>
      <c r="C98" s="73">
        <f>F98+J98</f>
        <v>0</v>
      </c>
      <c r="D98" s="58"/>
      <c r="E98" s="58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ht="15.75" x14ac:dyDescent="0.25">
      <c r="A99" s="51" t="s">
        <v>71</v>
      </c>
      <c r="B99" s="52">
        <v>401202</v>
      </c>
      <c r="C99" s="73">
        <f t="shared" ref="C99:C101" si="57">F99+J99</f>
        <v>168170</v>
      </c>
      <c r="D99" s="59">
        <f t="shared" ref="D99:E99" si="58">D64</f>
        <v>168170</v>
      </c>
      <c r="E99" s="59">
        <f t="shared" si="58"/>
        <v>141.9</v>
      </c>
      <c r="F99" s="59"/>
      <c r="G99" s="59"/>
      <c r="H99" s="59"/>
      <c r="I99" s="59"/>
      <c r="J99" s="59">
        <f>J64</f>
        <v>168170</v>
      </c>
      <c r="K99" s="59">
        <f t="shared" ref="K99:Q99" si="59">K64</f>
        <v>168170</v>
      </c>
      <c r="L99" s="59">
        <f t="shared" si="59"/>
        <v>168170</v>
      </c>
      <c r="M99" s="59">
        <f t="shared" si="59"/>
        <v>141.9</v>
      </c>
      <c r="N99" s="59">
        <f t="shared" si="59"/>
        <v>0</v>
      </c>
      <c r="O99" s="59">
        <f t="shared" si="59"/>
        <v>0</v>
      </c>
      <c r="P99" s="59">
        <f t="shared" si="59"/>
        <v>0</v>
      </c>
      <c r="Q99" s="59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3">
        <f t="shared" si="57"/>
        <v>0</v>
      </c>
      <c r="D100" s="58"/>
      <c r="E100" s="58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51" t="s">
        <v>73</v>
      </c>
      <c r="B101" s="52">
        <v>401204</v>
      </c>
      <c r="C101" s="73">
        <f t="shared" si="57"/>
        <v>0</v>
      </c>
      <c r="D101" s="58"/>
      <c r="E101" s="58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15.75" x14ac:dyDescent="0.25">
      <c r="A102" s="49" t="s">
        <v>75</v>
      </c>
      <c r="B102" s="50">
        <v>402000</v>
      </c>
      <c r="C102" s="74">
        <f>C103+C108</f>
        <v>-132000</v>
      </c>
      <c r="D102" s="58">
        <f>H102+L102</f>
        <v>-132000</v>
      </c>
      <c r="E102" s="58">
        <f t="shared" ref="E102:E103" si="60">I102+M102</f>
        <v>0</v>
      </c>
      <c r="F102" s="58">
        <f t="shared" ref="F102:P102" si="61">F103+F108</f>
        <v>0</v>
      </c>
      <c r="G102" s="58">
        <f t="shared" si="61"/>
        <v>0</v>
      </c>
      <c r="H102" s="58">
        <f t="shared" si="61"/>
        <v>0</v>
      </c>
      <c r="I102" s="58">
        <f t="shared" si="61"/>
        <v>0</v>
      </c>
      <c r="J102" s="58">
        <f t="shared" si="61"/>
        <v>-132000</v>
      </c>
      <c r="K102" s="58">
        <f t="shared" si="61"/>
        <v>-132000</v>
      </c>
      <c r="L102" s="58">
        <f t="shared" si="61"/>
        <v>-132000</v>
      </c>
      <c r="M102" s="58">
        <f t="shared" si="61"/>
        <v>0</v>
      </c>
      <c r="N102" s="58">
        <f t="shared" si="61"/>
        <v>5500000</v>
      </c>
      <c r="O102" s="58">
        <f t="shared" si="61"/>
        <v>0</v>
      </c>
      <c r="P102" s="58">
        <f t="shared" si="61"/>
        <v>5500000</v>
      </c>
      <c r="Q102" s="58"/>
    </row>
    <row r="103" spans="1:17" ht="15.75" x14ac:dyDescent="0.25">
      <c r="A103" s="49" t="s">
        <v>76</v>
      </c>
      <c r="B103" s="50">
        <v>402100</v>
      </c>
      <c r="C103" s="74">
        <f>C104+C105+C106</f>
        <v>-100000</v>
      </c>
      <c r="D103" s="58">
        <f t="shared" ref="D103:D127" si="62">H103+L103</f>
        <v>-100000</v>
      </c>
      <c r="E103" s="58">
        <f t="shared" si="60"/>
        <v>0</v>
      </c>
      <c r="F103" s="58">
        <f t="shared" ref="F103:P103" si="63">SUM(F104:F107)</f>
        <v>0</v>
      </c>
      <c r="G103" s="58">
        <f t="shared" si="63"/>
        <v>0</v>
      </c>
      <c r="H103" s="58">
        <f t="shared" si="63"/>
        <v>0</v>
      </c>
      <c r="I103" s="58">
        <f t="shared" si="63"/>
        <v>0</v>
      </c>
      <c r="J103" s="58">
        <f t="shared" si="63"/>
        <v>-100000</v>
      </c>
      <c r="K103" s="58">
        <f t="shared" si="63"/>
        <v>-100000</v>
      </c>
      <c r="L103" s="58">
        <f t="shared" si="63"/>
        <v>-100000</v>
      </c>
      <c r="M103" s="58">
        <f t="shared" si="63"/>
        <v>0</v>
      </c>
      <c r="N103" s="58">
        <f t="shared" si="63"/>
        <v>5500000</v>
      </c>
      <c r="O103" s="58">
        <f t="shared" si="63"/>
        <v>0</v>
      </c>
      <c r="P103" s="58">
        <f t="shared" si="63"/>
        <v>5500000</v>
      </c>
      <c r="Q103" s="58"/>
    </row>
    <row r="104" spans="1:17" ht="15.75" x14ac:dyDescent="0.25">
      <c r="A104" s="51" t="s">
        <v>70</v>
      </c>
      <c r="B104" s="52">
        <v>402101</v>
      </c>
      <c r="C104" s="73">
        <f>F104+J104</f>
        <v>0</v>
      </c>
      <c r="D104" s="59">
        <f t="shared" si="62"/>
        <v>0</v>
      </c>
      <c r="E104" s="59">
        <f>I104+M104</f>
        <v>0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>
        <f>N104+O104</f>
        <v>0</v>
      </c>
      <c r="Q104" s="59"/>
    </row>
    <row r="105" spans="1:17" ht="15" customHeight="1" x14ac:dyDescent="0.25">
      <c r="A105" s="51" t="s">
        <v>71</v>
      </c>
      <c r="B105" s="52">
        <v>402102</v>
      </c>
      <c r="C105" s="73">
        <f t="shared" ref="C105:C107" si="64">F105+J105</f>
        <v>-100000</v>
      </c>
      <c r="D105" s="59">
        <f>H105+L105</f>
        <v>-100000</v>
      </c>
      <c r="E105" s="59">
        <f t="shared" ref="E105:E127" si="65">I105+M105</f>
        <v>0</v>
      </c>
      <c r="F105" s="59"/>
      <c r="G105" s="59"/>
      <c r="H105" s="59"/>
      <c r="I105" s="59"/>
      <c r="J105" s="59">
        <f>J38</f>
        <v>-100000</v>
      </c>
      <c r="K105" s="59">
        <f t="shared" ref="K105:M105" si="66">K38</f>
        <v>-100000</v>
      </c>
      <c r="L105" s="59">
        <f t="shared" si="66"/>
        <v>-100000</v>
      </c>
      <c r="M105" s="59">
        <f t="shared" si="66"/>
        <v>0</v>
      </c>
      <c r="N105" s="59">
        <v>5500000</v>
      </c>
      <c r="O105" s="59"/>
      <c r="P105" s="59">
        <f>N105+O105</f>
        <v>5500000</v>
      </c>
      <c r="Q105" s="59"/>
    </row>
    <row r="106" spans="1:17" ht="14.25" customHeight="1" x14ac:dyDescent="0.25">
      <c r="A106" s="51" t="s">
        <v>72</v>
      </c>
      <c r="B106" s="52">
        <v>402103</v>
      </c>
      <c r="C106" s="73">
        <f t="shared" si="64"/>
        <v>0</v>
      </c>
      <c r="D106" s="59">
        <f t="shared" si="62"/>
        <v>0</v>
      </c>
      <c r="E106" s="59">
        <f t="shared" si="65"/>
        <v>0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ht="15.75" x14ac:dyDescent="0.25">
      <c r="A107" s="51" t="s">
        <v>73</v>
      </c>
      <c r="B107" s="52">
        <v>402104</v>
      </c>
      <c r="C107" s="73">
        <f t="shared" si="64"/>
        <v>0</v>
      </c>
      <c r="D107" s="59">
        <f t="shared" si="62"/>
        <v>0</v>
      </c>
      <c r="E107" s="59">
        <f t="shared" si="65"/>
        <v>0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ht="15.75" x14ac:dyDescent="0.25">
      <c r="A108" s="49" t="s">
        <v>77</v>
      </c>
      <c r="B108" s="50">
        <v>402200</v>
      </c>
      <c r="C108" s="80">
        <f>C109+C110+C111+C112</f>
        <v>-32000</v>
      </c>
      <c r="D108" s="58">
        <f t="shared" si="62"/>
        <v>-32000</v>
      </c>
      <c r="E108" s="58">
        <f t="shared" si="65"/>
        <v>0</v>
      </c>
      <c r="F108" s="58">
        <f t="shared" ref="F108:L108" si="67">SUM(F109:F112)</f>
        <v>0</v>
      </c>
      <c r="G108" s="58">
        <f t="shared" si="67"/>
        <v>0</v>
      </c>
      <c r="H108" s="58">
        <f t="shared" si="67"/>
        <v>0</v>
      </c>
      <c r="I108" s="58"/>
      <c r="J108" s="58">
        <f t="shared" si="67"/>
        <v>-32000</v>
      </c>
      <c r="K108" s="58">
        <f t="shared" si="67"/>
        <v>-32000</v>
      </c>
      <c r="L108" s="58">
        <f t="shared" si="67"/>
        <v>-32000</v>
      </c>
      <c r="M108" s="58">
        <f>SUM(M109:M112)</f>
        <v>0</v>
      </c>
      <c r="N108" s="58"/>
      <c r="O108" s="58"/>
      <c r="P108" s="58"/>
      <c r="Q108" s="58"/>
    </row>
    <row r="109" spans="1:17" ht="15.75" x14ac:dyDescent="0.25">
      <c r="A109" s="51" t="s">
        <v>70</v>
      </c>
      <c r="B109" s="52">
        <v>402201</v>
      </c>
      <c r="C109" s="73">
        <f>F109+J109</f>
        <v>0</v>
      </c>
      <c r="D109" s="59">
        <f t="shared" si="62"/>
        <v>0</v>
      </c>
      <c r="E109" s="59">
        <f t="shared" si="65"/>
        <v>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ht="15.75" x14ac:dyDescent="0.25">
      <c r="A110" s="51" t="s">
        <v>71</v>
      </c>
      <c r="B110" s="52">
        <v>402202</v>
      </c>
      <c r="C110" s="73">
        <f t="shared" ref="C110:C112" si="68">F110+J110</f>
        <v>-32000</v>
      </c>
      <c r="D110" s="59">
        <f t="shared" si="62"/>
        <v>-32000</v>
      </c>
      <c r="E110" s="59">
        <f t="shared" si="65"/>
        <v>0</v>
      </c>
      <c r="F110" s="59"/>
      <c r="G110" s="59"/>
      <c r="H110" s="59"/>
      <c r="I110" s="59"/>
      <c r="J110" s="59">
        <f>J65</f>
        <v>-32000</v>
      </c>
      <c r="K110" s="59">
        <f>K65</f>
        <v>-32000</v>
      </c>
      <c r="L110" s="59">
        <f>L65</f>
        <v>-32000</v>
      </c>
      <c r="M110" s="59">
        <f>M65</f>
        <v>0</v>
      </c>
      <c r="N110" s="59"/>
      <c r="O110" s="59"/>
      <c r="P110" s="59"/>
      <c r="Q110" s="59"/>
    </row>
    <row r="111" spans="1:17" ht="15.75" x14ac:dyDescent="0.25">
      <c r="A111" s="51" t="s">
        <v>72</v>
      </c>
      <c r="B111" s="52">
        <v>402203</v>
      </c>
      <c r="C111" s="73">
        <f t="shared" si="68"/>
        <v>0</v>
      </c>
      <c r="D111" s="59">
        <f t="shared" si="62"/>
        <v>0</v>
      </c>
      <c r="E111" s="59">
        <f t="shared" si="65"/>
        <v>0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ht="15.75" x14ac:dyDescent="0.25">
      <c r="A112" s="51" t="s">
        <v>73</v>
      </c>
      <c r="B112" s="52">
        <v>402204</v>
      </c>
      <c r="C112" s="73">
        <f t="shared" si="68"/>
        <v>0</v>
      </c>
      <c r="D112" s="59">
        <f t="shared" si="62"/>
        <v>0</v>
      </c>
      <c r="E112" s="59">
        <f t="shared" si="65"/>
        <v>0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20" ht="31.5" x14ac:dyDescent="0.25">
      <c r="A113" s="47" t="s">
        <v>78</v>
      </c>
      <c r="B113" s="48">
        <v>600000</v>
      </c>
      <c r="C113" s="76">
        <f>C114+C117</f>
        <v>0</v>
      </c>
      <c r="D113" s="58">
        <f t="shared" si="62"/>
        <v>81896</v>
      </c>
      <c r="E113" s="58">
        <f t="shared" si="65"/>
        <v>-38645.199999999983</v>
      </c>
      <c r="F113" s="57">
        <f t="shared" ref="F113:G113" si="69">F114+F117+F124+F125+F123</f>
        <v>-359232.2</v>
      </c>
      <c r="G113" s="57">
        <f t="shared" si="69"/>
        <v>-3948169.62</v>
      </c>
      <c r="H113" s="57">
        <f>H114+H117+H124+H125+H123</f>
        <v>-393836.7</v>
      </c>
      <c r="I113" s="57">
        <f>I114+I117+I124+I125</f>
        <v>-118443.79999999999</v>
      </c>
      <c r="J113" s="57">
        <f t="shared" ref="J113:M113" si="70">J114+J117+J124+J125</f>
        <v>359232.2</v>
      </c>
      <c r="K113" s="57">
        <f t="shared" si="70"/>
        <v>0</v>
      </c>
      <c r="L113" s="57">
        <f t="shared" si="70"/>
        <v>475732.7</v>
      </c>
      <c r="M113" s="57">
        <f t="shared" si="70"/>
        <v>79798.600000000006</v>
      </c>
      <c r="N113" s="57">
        <f>N114+N117+N124+N125</f>
        <v>43425700</v>
      </c>
      <c r="O113" s="57">
        <f>O114+O117+O124+O125</f>
        <v>3557300</v>
      </c>
      <c r="P113" s="57">
        <f>P114+P117+P124+P125</f>
        <v>46983000</v>
      </c>
      <c r="Q113" s="57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7">
        <f>C115+C116</f>
        <v>0</v>
      </c>
      <c r="D114" s="58">
        <f t="shared" si="62"/>
        <v>0</v>
      </c>
      <c r="E114" s="58">
        <f t="shared" si="65"/>
        <v>0</v>
      </c>
      <c r="F114" s="60">
        <f>F115-F116</f>
        <v>0</v>
      </c>
      <c r="G114" s="60">
        <f t="shared" ref="G114:P114" si="71">G115-G116</f>
        <v>0</v>
      </c>
      <c r="H114" s="60">
        <f t="shared" si="71"/>
        <v>0</v>
      </c>
      <c r="I114" s="60">
        <f t="shared" si="71"/>
        <v>0</v>
      </c>
      <c r="J114" s="60">
        <f t="shared" si="71"/>
        <v>0</v>
      </c>
      <c r="K114" s="60">
        <f t="shared" si="71"/>
        <v>0</v>
      </c>
      <c r="L114" s="60">
        <f>L115+L116</f>
        <v>0</v>
      </c>
      <c r="M114" s="60">
        <f>M115+M116</f>
        <v>0</v>
      </c>
      <c r="N114" s="60">
        <f t="shared" si="71"/>
        <v>0</v>
      </c>
      <c r="O114" s="60">
        <f t="shared" si="71"/>
        <v>0</v>
      </c>
      <c r="P114" s="60">
        <f t="shared" si="71"/>
        <v>0</v>
      </c>
      <c r="Q114" s="60"/>
    </row>
    <row r="115" spans="1:20" ht="30.75" customHeight="1" x14ac:dyDescent="0.25">
      <c r="A115" s="51" t="s">
        <v>46</v>
      </c>
      <c r="B115" s="52">
        <v>601100</v>
      </c>
      <c r="C115" s="78">
        <f>F115+J115</f>
        <v>0</v>
      </c>
      <c r="D115" s="59">
        <f t="shared" si="62"/>
        <v>0</v>
      </c>
      <c r="E115" s="59">
        <f t="shared" si="65"/>
        <v>0</v>
      </c>
      <c r="F115" s="59">
        <f>F45+F79</f>
        <v>0</v>
      </c>
      <c r="G115" s="59">
        <f t="shared" ref="G115:P115" si="72">G45+G79</f>
        <v>0</v>
      </c>
      <c r="H115" s="59">
        <f t="shared" si="72"/>
        <v>0</v>
      </c>
      <c r="I115" s="59">
        <f t="shared" si="72"/>
        <v>0</v>
      </c>
      <c r="J115" s="59">
        <f t="shared" si="72"/>
        <v>0</v>
      </c>
      <c r="K115" s="59">
        <f t="shared" si="72"/>
        <v>0</v>
      </c>
      <c r="L115" s="59">
        <f t="shared" si="72"/>
        <v>0</v>
      </c>
      <c r="M115" s="59">
        <f t="shared" si="72"/>
        <v>0</v>
      </c>
      <c r="N115" s="59">
        <f t="shared" si="72"/>
        <v>0</v>
      </c>
      <c r="O115" s="59">
        <f t="shared" si="72"/>
        <v>0</v>
      </c>
      <c r="P115" s="59">
        <f t="shared" si="72"/>
        <v>0</v>
      </c>
      <c r="Q115" s="59"/>
    </row>
    <row r="116" spans="1:20" ht="30" customHeight="1" x14ac:dyDescent="0.25">
      <c r="A116" s="51" t="s">
        <v>47</v>
      </c>
      <c r="B116" s="52">
        <v>601200</v>
      </c>
      <c r="C116" s="78">
        <f>F116+J116</f>
        <v>0</v>
      </c>
      <c r="D116" s="59">
        <f t="shared" si="62"/>
        <v>0</v>
      </c>
      <c r="E116" s="59">
        <f t="shared" si="65"/>
        <v>0</v>
      </c>
      <c r="F116" s="59"/>
      <c r="G116" s="59"/>
      <c r="H116" s="59"/>
      <c r="I116" s="59"/>
      <c r="J116" s="59">
        <f>J46</f>
        <v>0</v>
      </c>
      <c r="K116" s="59">
        <f>K46</f>
        <v>0</v>
      </c>
      <c r="L116" s="59">
        <f>L46</f>
        <v>0</v>
      </c>
      <c r="M116" s="59">
        <f>M46</f>
        <v>0</v>
      </c>
      <c r="N116" s="59">
        <f>N46+N80</f>
        <v>0</v>
      </c>
      <c r="O116" s="59">
        <f>O46+O80</f>
        <v>0</v>
      </c>
      <c r="P116" s="59">
        <f>P46+P80</f>
        <v>0</v>
      </c>
      <c r="Q116" s="59"/>
    </row>
    <row r="117" spans="1:20" ht="15.75" x14ac:dyDescent="0.25">
      <c r="A117" s="49" t="s">
        <v>79</v>
      </c>
      <c r="B117" s="53">
        <v>602000</v>
      </c>
      <c r="C117" s="81">
        <f>C118+C119+C120+C123</f>
        <v>0</v>
      </c>
      <c r="D117" s="58">
        <f t="shared" si="62"/>
        <v>546852.5</v>
      </c>
      <c r="E117" s="58">
        <f t="shared" si="65"/>
        <v>-38645.199999999983</v>
      </c>
      <c r="F117" s="60">
        <f t="shared" ref="F117:P117" si="73">(F118-F119+F120)</f>
        <v>0</v>
      </c>
      <c r="G117" s="60">
        <f t="shared" si="73"/>
        <v>300000</v>
      </c>
      <c r="H117" s="60">
        <f t="shared" si="73"/>
        <v>71119.8</v>
      </c>
      <c r="I117" s="60">
        <f>(I118-I119+I120+I123)</f>
        <v>-118443.79999999999</v>
      </c>
      <c r="J117" s="60">
        <f t="shared" ref="J117:M117" si="74">(J118-J119+J120+J123)</f>
        <v>359232.2</v>
      </c>
      <c r="K117" s="60">
        <f t="shared" si="74"/>
        <v>0</v>
      </c>
      <c r="L117" s="60">
        <f t="shared" si="74"/>
        <v>475732.7</v>
      </c>
      <c r="M117" s="60">
        <f t="shared" si="74"/>
        <v>79798.600000000006</v>
      </c>
      <c r="N117" s="60">
        <f t="shared" si="73"/>
        <v>43425700</v>
      </c>
      <c r="O117" s="60">
        <f t="shared" si="73"/>
        <v>3557300</v>
      </c>
      <c r="P117" s="60">
        <f t="shared" si="73"/>
        <v>46983000</v>
      </c>
      <c r="Q117" s="60"/>
    </row>
    <row r="118" spans="1:20" ht="15.75" x14ac:dyDescent="0.25">
      <c r="A118" s="51" t="s">
        <v>42</v>
      </c>
      <c r="B118" s="54">
        <v>602100</v>
      </c>
      <c r="C118" s="79">
        <f>F118+J118</f>
        <v>0</v>
      </c>
      <c r="D118" s="59">
        <f t="shared" si="62"/>
        <v>81896</v>
      </c>
      <c r="E118" s="59">
        <f t="shared" si="65"/>
        <v>136522.5</v>
      </c>
      <c r="F118" s="61">
        <f>F41+F52</f>
        <v>0</v>
      </c>
      <c r="G118" s="61">
        <f t="shared" ref="G118:P119" si="75">G41+G52</f>
        <v>300000</v>
      </c>
      <c r="H118" s="61">
        <f t="shared" si="75"/>
        <v>71119.8</v>
      </c>
      <c r="I118" s="61">
        <f t="shared" si="75"/>
        <v>97650.1</v>
      </c>
      <c r="J118" s="61">
        <f>J41+J52</f>
        <v>0</v>
      </c>
      <c r="K118" s="61">
        <f t="shared" si="75"/>
        <v>0</v>
      </c>
      <c r="L118" s="61">
        <f t="shared" si="75"/>
        <v>10776.2</v>
      </c>
      <c r="M118" s="61">
        <f t="shared" si="75"/>
        <v>38872.400000000001</v>
      </c>
      <c r="N118" s="61">
        <f t="shared" si="75"/>
        <v>100000</v>
      </c>
      <c r="O118" s="61">
        <f t="shared" si="75"/>
        <v>30000</v>
      </c>
      <c r="P118" s="61">
        <f t="shared" si="75"/>
        <v>130000</v>
      </c>
      <c r="Q118" s="61"/>
    </row>
    <row r="119" spans="1:20" ht="15.75" x14ac:dyDescent="0.25">
      <c r="A119" s="51" t="s">
        <v>43</v>
      </c>
      <c r="B119" s="54">
        <v>602200</v>
      </c>
      <c r="C119" s="79">
        <f>F119+J119</f>
        <v>0</v>
      </c>
      <c r="D119" s="59">
        <f t="shared" si="62"/>
        <v>0</v>
      </c>
      <c r="E119" s="59">
        <f t="shared" si="65"/>
        <v>174728.69999999998</v>
      </c>
      <c r="F119" s="61">
        <f>F42+F53</f>
        <v>0</v>
      </c>
      <c r="G119" s="61">
        <f t="shared" si="75"/>
        <v>0</v>
      </c>
      <c r="H119" s="61">
        <f t="shared" si="75"/>
        <v>0</v>
      </c>
      <c r="I119" s="61">
        <f t="shared" si="75"/>
        <v>89285.9</v>
      </c>
      <c r="J119" s="61">
        <f t="shared" si="75"/>
        <v>0</v>
      </c>
      <c r="K119" s="61">
        <f t="shared" si="75"/>
        <v>0</v>
      </c>
      <c r="L119" s="61">
        <f t="shared" si="75"/>
        <v>0</v>
      </c>
      <c r="M119" s="61">
        <f t="shared" si="75"/>
        <v>85442.799999999988</v>
      </c>
      <c r="N119" s="61">
        <f t="shared" si="75"/>
        <v>0</v>
      </c>
      <c r="O119" s="61">
        <f t="shared" si="75"/>
        <v>0</v>
      </c>
      <c r="P119" s="61">
        <f t="shared" si="75"/>
        <v>0</v>
      </c>
      <c r="Q119" s="61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5">
        <f>D120+J120</f>
        <v>0</v>
      </c>
      <c r="D120" s="58">
        <f t="shared" si="62"/>
        <v>0</v>
      </c>
      <c r="E120" s="58">
        <f t="shared" si="65"/>
        <v>-439</v>
      </c>
      <c r="F120" s="60">
        <f>F43</f>
        <v>0</v>
      </c>
      <c r="G120" s="60">
        <f>G43</f>
        <v>0</v>
      </c>
      <c r="H120" s="60">
        <f>H43</f>
        <v>0</v>
      </c>
      <c r="I120" s="60">
        <f>I43+I54</f>
        <v>-43</v>
      </c>
      <c r="J120" s="60">
        <f>J43+J54</f>
        <v>0</v>
      </c>
      <c r="K120" s="60">
        <f>K43+K54</f>
        <v>0</v>
      </c>
      <c r="L120" s="60">
        <f>L43+L54</f>
        <v>0</v>
      </c>
      <c r="M120" s="60">
        <f>M43+M54</f>
        <v>-396</v>
      </c>
      <c r="N120" s="60">
        <f>N122+N123</f>
        <v>43325700</v>
      </c>
      <c r="O120" s="60">
        <f>O122+O123</f>
        <v>3527300</v>
      </c>
      <c r="P120" s="60">
        <f>P122+P123</f>
        <v>46853000</v>
      </c>
      <c r="Q120" s="60"/>
    </row>
    <row r="121" spans="1:20" ht="31.5" hidden="1" x14ac:dyDescent="0.25">
      <c r="A121" s="51" t="s">
        <v>53</v>
      </c>
      <c r="B121" s="52"/>
      <c r="C121" s="75">
        <f t="shared" ref="C121:C122" si="76">D121+J121</f>
        <v>0</v>
      </c>
      <c r="D121" s="58">
        <f t="shared" si="62"/>
        <v>0</v>
      </c>
      <c r="E121" s="58">
        <f t="shared" si="65"/>
        <v>0</v>
      </c>
      <c r="F121" s="61"/>
      <c r="G121" s="61"/>
      <c r="H121" s="61"/>
      <c r="I121" s="61"/>
      <c r="J121" s="61"/>
      <c r="K121" s="61"/>
      <c r="L121" s="61"/>
      <c r="M121" s="61"/>
      <c r="N121" s="59"/>
      <c r="O121" s="59"/>
      <c r="P121" s="59"/>
      <c r="Q121" s="59"/>
    </row>
    <row r="122" spans="1:20" ht="31.5" hidden="1" x14ac:dyDescent="0.25">
      <c r="A122" s="51" t="s">
        <v>54</v>
      </c>
      <c r="B122" s="52">
        <v>602303</v>
      </c>
      <c r="C122" s="75">
        <f t="shared" si="76"/>
        <v>0</v>
      </c>
      <c r="D122" s="58">
        <f t="shared" si="62"/>
        <v>0</v>
      </c>
      <c r="E122" s="58">
        <f t="shared" si="65"/>
        <v>0</v>
      </c>
      <c r="F122" s="61">
        <f t="shared" ref="F122:Q122" si="77">F56</f>
        <v>0</v>
      </c>
      <c r="G122" s="61">
        <f t="shared" si="77"/>
        <v>0</v>
      </c>
      <c r="H122" s="61">
        <f t="shared" si="77"/>
        <v>0</v>
      </c>
      <c r="I122" s="61">
        <f t="shared" si="77"/>
        <v>0</v>
      </c>
      <c r="J122" s="61">
        <f t="shared" si="77"/>
        <v>0</v>
      </c>
      <c r="K122" s="61">
        <f t="shared" si="77"/>
        <v>0</v>
      </c>
      <c r="L122" s="61">
        <f t="shared" si="77"/>
        <v>0</v>
      </c>
      <c r="M122" s="61">
        <f t="shared" si="77"/>
        <v>0</v>
      </c>
      <c r="N122" s="61">
        <f t="shared" si="77"/>
        <v>0</v>
      </c>
      <c r="O122" s="61">
        <f t="shared" si="77"/>
        <v>0</v>
      </c>
      <c r="P122" s="61">
        <f t="shared" si="77"/>
        <v>0</v>
      </c>
      <c r="Q122" s="61">
        <f t="shared" si="77"/>
        <v>0</v>
      </c>
    </row>
    <row r="123" spans="1:20" ht="55.9" customHeight="1" x14ac:dyDescent="0.25">
      <c r="A123" s="51" t="s">
        <v>80</v>
      </c>
      <c r="B123" s="52">
        <v>602400</v>
      </c>
      <c r="C123" s="80">
        <f>F123+J123</f>
        <v>0</v>
      </c>
      <c r="D123" s="59">
        <f>H123+L123</f>
        <v>0</v>
      </c>
      <c r="E123" s="59">
        <f t="shared" si="65"/>
        <v>0</v>
      </c>
      <c r="F123" s="61">
        <f t="shared" ref="F123:P123" si="78">F58</f>
        <v>-359232.2</v>
      </c>
      <c r="G123" s="61">
        <f t="shared" si="78"/>
        <v>-4248169.62</v>
      </c>
      <c r="H123" s="61">
        <f t="shared" si="78"/>
        <v>-464956.5</v>
      </c>
      <c r="I123" s="61">
        <f t="shared" si="78"/>
        <v>-126765</v>
      </c>
      <c r="J123" s="61">
        <f t="shared" si="78"/>
        <v>359232.2</v>
      </c>
      <c r="K123" s="61">
        <f t="shared" si="78"/>
        <v>0</v>
      </c>
      <c r="L123" s="61">
        <f t="shared" si="78"/>
        <v>464956.5</v>
      </c>
      <c r="M123" s="61">
        <f t="shared" si="78"/>
        <v>126765</v>
      </c>
      <c r="N123" s="61">
        <f t="shared" si="78"/>
        <v>43325700</v>
      </c>
      <c r="O123" s="61">
        <f t="shared" si="78"/>
        <v>3527300</v>
      </c>
      <c r="P123" s="61">
        <f t="shared" si="78"/>
        <v>46853000</v>
      </c>
      <c r="Q123" s="61"/>
    </row>
    <row r="124" spans="1:20" ht="31.5" hidden="1" x14ac:dyDescent="0.25">
      <c r="A124" s="49" t="s">
        <v>37</v>
      </c>
      <c r="B124" s="53">
        <v>603000</v>
      </c>
      <c r="C124" s="80">
        <f t="shared" ref="C124:C127" si="79">F124+J124</f>
        <v>0</v>
      </c>
      <c r="D124" s="58">
        <f t="shared" si="62"/>
        <v>0</v>
      </c>
      <c r="E124" s="58">
        <f t="shared" si="65"/>
        <v>0</v>
      </c>
      <c r="F124" s="60">
        <f>F33</f>
        <v>0</v>
      </c>
      <c r="G124" s="60">
        <f>G33</f>
        <v>0</v>
      </c>
      <c r="H124" s="60">
        <f>H33</f>
        <v>0</v>
      </c>
      <c r="I124" s="60">
        <f>I33</f>
        <v>0</v>
      </c>
      <c r="J124" s="60"/>
      <c r="K124" s="60"/>
      <c r="L124" s="60"/>
      <c r="M124" s="60"/>
      <c r="N124" s="60"/>
      <c r="O124" s="60"/>
      <c r="P124" s="60"/>
      <c r="Q124" s="60"/>
    </row>
    <row r="125" spans="1:20" ht="31.5" hidden="1" x14ac:dyDescent="0.25">
      <c r="A125" s="49" t="s">
        <v>56</v>
      </c>
      <c r="B125" s="53">
        <v>604000</v>
      </c>
      <c r="C125" s="80">
        <f t="shared" si="79"/>
        <v>0</v>
      </c>
      <c r="D125" s="58">
        <f t="shared" si="62"/>
        <v>0</v>
      </c>
      <c r="E125" s="58">
        <f t="shared" si="65"/>
        <v>0</v>
      </c>
      <c r="F125" s="60">
        <f t="shared" ref="F125:M125" si="80">F126-F127</f>
        <v>0</v>
      </c>
      <c r="G125" s="60">
        <f t="shared" si="80"/>
        <v>0</v>
      </c>
      <c r="H125" s="60">
        <f t="shared" si="80"/>
        <v>0</v>
      </c>
      <c r="I125" s="60">
        <f t="shared" si="80"/>
        <v>0</v>
      </c>
      <c r="J125" s="60">
        <f t="shared" si="80"/>
        <v>0</v>
      </c>
      <c r="K125" s="60">
        <f t="shared" si="80"/>
        <v>0</v>
      </c>
      <c r="L125" s="60">
        <f t="shared" si="80"/>
        <v>0</v>
      </c>
      <c r="M125" s="60">
        <f t="shared" si="80"/>
        <v>0</v>
      </c>
      <c r="N125" s="60"/>
      <c r="O125" s="60"/>
      <c r="P125" s="60"/>
      <c r="Q125" s="60"/>
    </row>
    <row r="126" spans="1:20" ht="15.75" hidden="1" x14ac:dyDescent="0.25">
      <c r="A126" s="51" t="s">
        <v>42</v>
      </c>
      <c r="B126" s="54">
        <v>604100</v>
      </c>
      <c r="C126" s="80">
        <f t="shared" si="79"/>
        <v>0</v>
      </c>
      <c r="D126" s="58">
        <f t="shared" si="62"/>
        <v>0</v>
      </c>
      <c r="E126" s="58">
        <f t="shared" si="65"/>
        <v>0</v>
      </c>
      <c r="F126" s="61">
        <f>F60</f>
        <v>0</v>
      </c>
      <c r="G126" s="61">
        <f t="shared" ref="G126:M127" si="81">G60</f>
        <v>0</v>
      </c>
      <c r="H126" s="61">
        <f t="shared" si="81"/>
        <v>0</v>
      </c>
      <c r="I126" s="61">
        <f t="shared" si="81"/>
        <v>0</v>
      </c>
      <c r="J126" s="61">
        <f t="shared" si="81"/>
        <v>0</v>
      </c>
      <c r="K126" s="61">
        <f t="shared" si="81"/>
        <v>0</v>
      </c>
      <c r="L126" s="61">
        <f t="shared" si="81"/>
        <v>0</v>
      </c>
      <c r="M126" s="61">
        <f t="shared" si="81"/>
        <v>0</v>
      </c>
      <c r="N126" s="61"/>
      <c r="O126" s="61"/>
      <c r="P126" s="61"/>
      <c r="Q126" s="61"/>
    </row>
    <row r="127" spans="1:20" ht="13.5" hidden="1" customHeight="1" x14ac:dyDescent="0.25">
      <c r="A127" s="51" t="s">
        <v>43</v>
      </c>
      <c r="B127" s="54">
        <v>604200</v>
      </c>
      <c r="C127" s="80">
        <f t="shared" si="79"/>
        <v>0</v>
      </c>
      <c r="D127" s="58">
        <f t="shared" si="62"/>
        <v>0</v>
      </c>
      <c r="E127" s="58">
        <f t="shared" si="65"/>
        <v>0</v>
      </c>
      <c r="F127" s="61">
        <f>F61</f>
        <v>0</v>
      </c>
      <c r="G127" s="61">
        <f t="shared" si="81"/>
        <v>0</v>
      </c>
      <c r="H127" s="61">
        <f t="shared" si="81"/>
        <v>0</v>
      </c>
      <c r="I127" s="61">
        <f t="shared" si="81"/>
        <v>0</v>
      </c>
      <c r="J127" s="61">
        <f t="shared" si="81"/>
        <v>0</v>
      </c>
      <c r="K127" s="61">
        <f t="shared" si="81"/>
        <v>0</v>
      </c>
      <c r="L127" s="61">
        <f t="shared" si="81"/>
        <v>0</v>
      </c>
      <c r="M127" s="61">
        <f t="shared" si="81"/>
        <v>0</v>
      </c>
      <c r="N127" s="61"/>
      <c r="O127" s="61"/>
      <c r="P127" s="61"/>
      <c r="Q127" s="61"/>
    </row>
    <row r="128" spans="1:20" ht="49.5" customHeight="1" x14ac:dyDescent="0.25">
      <c r="A128" s="55" t="s">
        <v>81</v>
      </c>
      <c r="B128" s="56"/>
      <c r="C128" s="80">
        <f>C113+C90</f>
        <v>536170</v>
      </c>
      <c r="D128" s="80">
        <f>D113+D90</f>
        <v>618066</v>
      </c>
      <c r="E128" s="58">
        <f>I128+M128</f>
        <v>-38503.299999999988</v>
      </c>
      <c r="F128" s="62">
        <f>F90+F113</f>
        <v>-359232.2</v>
      </c>
      <c r="G128" s="62">
        <f t="shared" ref="G128:P128" si="82">G90+G113</f>
        <v>-3948169.62</v>
      </c>
      <c r="H128" s="62">
        <f t="shared" si="82"/>
        <v>-393836.7</v>
      </c>
      <c r="I128" s="62">
        <f t="shared" si="82"/>
        <v>-118443.79999999999</v>
      </c>
      <c r="J128" s="62">
        <f t="shared" si="82"/>
        <v>895402.2</v>
      </c>
      <c r="K128" s="62">
        <f t="shared" si="82"/>
        <v>36170</v>
      </c>
      <c r="L128" s="62">
        <f>L90+L113</f>
        <v>1011902.7</v>
      </c>
      <c r="M128" s="62">
        <f>M90+M113</f>
        <v>79940.5</v>
      </c>
      <c r="N128" s="62">
        <f t="shared" si="82"/>
        <v>51925438</v>
      </c>
      <c r="O128" s="62">
        <f t="shared" si="82"/>
        <v>3557300</v>
      </c>
      <c r="P128" s="62">
        <f t="shared" si="82"/>
        <v>55482738</v>
      </c>
      <c r="Q128" s="62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8"/>
      <c r="D129" s="63"/>
      <c r="E129" s="63"/>
      <c r="F129" s="36"/>
      <c r="G129" s="36"/>
      <c r="H129" s="36"/>
      <c r="I129" s="37"/>
      <c r="J129" s="67" t="s">
        <v>84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39370078740157483" top="0.39370078740157483" bottom="0.39370078740157483" header="0" footer="0"/>
  <pageSetup paperSize="9" scale="49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2021-04-09T09:02:28Z</cp:lastPrinted>
  <dcterms:created xsi:type="dcterms:W3CDTF">2018-10-12T07:20:31Z</dcterms:created>
  <dcterms:modified xsi:type="dcterms:W3CDTF">2021-04-16T07:28:40Z</dcterms:modified>
</cp:coreProperties>
</file>