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19 проекти\03 Березень\березень 1\"/>
    </mc:Choice>
  </mc:AlternateContent>
  <bookViews>
    <workbookView xWindow="0" yWindow="0" windowWidth="28800" windowHeight="12435"/>
  </bookViews>
  <sheets>
    <sheet name="2018 рік " sheetId="11" r:id="rId1"/>
  </sheets>
  <definedNames>
    <definedName name="_xlnm.Print_Titles" localSheetId="0">'2018 рік '!$8:$10</definedName>
    <definedName name="_xlnm.Print_Area" localSheetId="0">'2018 рік '!$A$1:$N$57</definedName>
  </definedNames>
  <calcPr calcId="152511"/>
</workbook>
</file>

<file path=xl/calcChain.xml><?xml version="1.0" encoding="utf-8"?>
<calcChain xmlns="http://schemas.openxmlformats.org/spreadsheetml/2006/main">
  <c r="K31" i="11" l="1"/>
  <c r="K32" i="11"/>
  <c r="K30" i="11"/>
  <c r="M28" i="11"/>
  <c r="K28" i="11" s="1"/>
  <c r="M34" i="11"/>
  <c r="M18" i="11"/>
  <c r="K18" i="11" s="1"/>
  <c r="M14" i="11"/>
  <c r="K14" i="11" s="1"/>
  <c r="M13" i="11"/>
  <c r="K13" i="11" s="1"/>
  <c r="M12" i="11"/>
  <c r="K12" i="11"/>
  <c r="M11" i="11"/>
  <c r="K11" i="11" s="1"/>
  <c r="M53" i="11"/>
  <c r="K53" i="11" s="1"/>
  <c r="M49" i="11"/>
  <c r="M48" i="11" s="1"/>
  <c r="M26" i="11"/>
  <c r="K26" i="11" s="1"/>
  <c r="M39" i="11"/>
  <c r="K39" i="11" s="1"/>
  <c r="M36" i="11"/>
  <c r="K36" i="11" s="1"/>
  <c r="K27" i="11"/>
  <c r="M19" i="11"/>
  <c r="M21" i="11"/>
  <c r="K21" i="11" s="1"/>
  <c r="F28" i="11"/>
  <c r="G27" i="11"/>
  <c r="K54" i="11"/>
  <c r="G54" i="11"/>
  <c r="I48" i="11"/>
  <c r="G48" i="11"/>
  <c r="G32" i="11"/>
  <c r="G31" i="11"/>
  <c r="I25" i="11"/>
  <c r="G25" i="11"/>
  <c r="I19" i="11"/>
  <c r="I55" i="11" s="1"/>
  <c r="I21" i="11"/>
  <c r="N55" i="11"/>
  <c r="L55" i="11"/>
  <c r="J55" i="11"/>
  <c r="H55" i="11"/>
  <c r="G53" i="11"/>
  <c r="K52" i="11"/>
  <c r="G52" i="11"/>
  <c r="K51" i="11"/>
  <c r="G51" i="11"/>
  <c r="K50" i="11"/>
  <c r="G50" i="11"/>
  <c r="G49" i="11"/>
  <c r="K47" i="11"/>
  <c r="G47" i="11"/>
  <c r="K46" i="11"/>
  <c r="G46" i="11"/>
  <c r="K45" i="11"/>
  <c r="G45" i="11"/>
  <c r="K44" i="11"/>
  <c r="G44" i="11"/>
  <c r="K43" i="11"/>
  <c r="G43" i="11"/>
  <c r="K42" i="11"/>
  <c r="G42" i="11"/>
  <c r="K41" i="11"/>
  <c r="G41" i="11"/>
  <c r="K40" i="11"/>
  <c r="G40" i="11"/>
  <c r="G39" i="11"/>
  <c r="K38" i="11"/>
  <c r="G38" i="11"/>
  <c r="K37" i="11"/>
  <c r="G37" i="11"/>
  <c r="G36" i="11"/>
  <c r="K35" i="11"/>
  <c r="G35" i="11"/>
  <c r="K34" i="11"/>
  <c r="G34" i="11"/>
  <c r="K33" i="11"/>
  <c r="G33" i="11"/>
  <c r="G30" i="11"/>
  <c r="K29" i="11"/>
  <c r="G29" i="11"/>
  <c r="G28" i="11"/>
  <c r="G26" i="11"/>
  <c r="K25" i="11"/>
  <c r="K24" i="11"/>
  <c r="G24" i="11"/>
  <c r="K23" i="11"/>
  <c r="G23" i="11"/>
  <c r="K22" i="11"/>
  <c r="G22" i="11"/>
  <c r="K20" i="11"/>
  <c r="G20" i="11"/>
  <c r="K19" i="11"/>
  <c r="G18" i="11"/>
  <c r="K17" i="11"/>
  <c r="G17" i="11"/>
  <c r="K16" i="11"/>
  <c r="G16" i="11"/>
  <c r="K15" i="11"/>
  <c r="G15" i="11"/>
  <c r="G14" i="11"/>
  <c r="G13" i="11"/>
  <c r="G12" i="11"/>
  <c r="A12" i="11"/>
  <c r="G11" i="11"/>
  <c r="G21" i="11"/>
  <c r="G19" i="11" l="1"/>
  <c r="G55" i="11" s="1"/>
  <c r="M55" i="11"/>
  <c r="K48" i="11"/>
  <c r="K55" i="11" s="1"/>
  <c r="K49" i="11"/>
</calcChain>
</file>

<file path=xl/sharedStrings.xml><?xml version="1.0" encoding="utf-8"?>
<sst xmlns="http://schemas.openxmlformats.org/spreadsheetml/2006/main" count="256" uniqueCount="119">
  <si>
    <t>Інформація</t>
  </si>
  <si>
    <t>№ з/п</t>
  </si>
  <si>
    <t>Повна назва програми (незалежно від стану фінансування)</t>
  </si>
  <si>
    <t>Визначені обсяги фінансування в програмі  на весь термін реалізації з міськ. бюджету, тис.грн.</t>
  </si>
  <si>
    <t>всього</t>
  </si>
  <si>
    <t>в т.ч. за джерелами фінансування</t>
  </si>
  <si>
    <t>обласн бюдж.</t>
  </si>
  <si>
    <t>міськ. бюдж.</t>
  </si>
  <si>
    <t>інші джерела</t>
  </si>
  <si>
    <t>обласн. бюдж.</t>
  </si>
  <si>
    <t>-</t>
  </si>
  <si>
    <t>в межах кошторисних призначень</t>
  </si>
  <si>
    <t>Всього:</t>
  </si>
  <si>
    <t>Програма сталого  енергетичного розвитку м. Івано-франківська на період до 2020 р.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</si>
  <si>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2015-2020 роки</t>
  </si>
  <si>
    <t>2015-2020</t>
  </si>
  <si>
    <t>Програма фінансової підтримки громадських організацій фізкультурно-спортивного спрямування, спортивних клубів та федерацій з видів спорту міста Івано-Франківська на 2015-2019 роки</t>
  </si>
  <si>
    <t>2016-2020</t>
  </si>
  <si>
    <t>Програма розвитку туристичної галузі міста Івано-Франківська на 2016-2020 роки</t>
  </si>
  <si>
    <t>рішення 3 сесії міської ради від 28.01.2016р. №8-3</t>
  </si>
  <si>
    <t>Програма "Освіта міста Івано-Франківська на 2016-2020 роки"</t>
  </si>
  <si>
    <t>рішення 3 сесії міської ради від 28.01.2016р. №12-3</t>
  </si>
  <si>
    <t>2016-2018</t>
  </si>
  <si>
    <t>Комплексна програма підтримки та розвитку культури міста Івано-Франківська на 2016-2020 роки</t>
  </si>
  <si>
    <t>Міська цільова програма "Партиципаторне бюджетування (бюджет участі) у м. Івано-Франківську"</t>
  </si>
  <si>
    <t>Програма охорони навколишнього природного середовища міста Івано-Франківська на 2016-2020 роки</t>
  </si>
  <si>
    <t>Підпрограма «Забезпечення функціонування діючих підрозділів місцевої пожежної охорони»</t>
  </si>
  <si>
    <t>Програма промоції міста Івано-Франківська на 2016-2020 роки</t>
  </si>
  <si>
    <t>Програма поліпшення сервісу обслуговування платників податків та збільшення надходжень до місцевого бюджеьу на 2015-2018 роки</t>
  </si>
  <si>
    <t>Рішення  54 сесії  міської ради від 19.05.2015р. №1731-54</t>
  </si>
  <si>
    <t>2015-2018</t>
  </si>
  <si>
    <t>Комплексна цільова соціальна програма розвитку цивільного захисту населення та території міста Івано-Франківська від надзвичайних ситуацій природного і техногенного характеру на 2016-2020 роки</t>
  </si>
  <si>
    <t>2015-2019</t>
  </si>
  <si>
    <t>Термін реалізації програми, рр.</t>
  </si>
  <si>
    <t>Програма розвитку дитячо-юнацького футболу департаменту освіти та науки Івано-Франківської міської ради на 2016-2020 роки</t>
  </si>
  <si>
    <t>Прогрма охорони культурної спадщини м.Івано-Франківська на 2016-2018 роки</t>
  </si>
  <si>
    <t>Рішення  7 сесії  міської ради від 19.08.2016 р. №242-7</t>
  </si>
  <si>
    <t xml:space="preserve">Комплексна програма профілактики злочинності в місті до 2020 року (у т.ч. фінансова підтримка громадському формуванню з охорони громадського порядку в місті "Штаб")  </t>
  </si>
  <si>
    <t>Ким і коли затверджена програма</t>
  </si>
  <si>
    <t>2017-2018</t>
  </si>
  <si>
    <t>Програма легалізації найманої праці та забезпечення кваліфікованими кадрами підприємств м.Івано-Франківська на 2017-2020  роки</t>
  </si>
  <si>
    <t>2017-2020</t>
  </si>
  <si>
    <t>Міська програма з реалізації національної стратегії у сфері прав дитини на період 2017-2020 роки</t>
  </si>
  <si>
    <t>Рішення 6 сесії міської ради від 08.07.2016р.  №184-6</t>
  </si>
  <si>
    <t>рішення 9 сесії міської ради від 22.12.2016 р. № 337-9</t>
  </si>
  <si>
    <t>рішення 9 сесії міської ради від 22.12.2016 р. № 332-9</t>
  </si>
  <si>
    <t>рішення 11 сесії міської ради від 15.03.2017 р. №18-11</t>
  </si>
  <si>
    <t>2013-2020</t>
  </si>
  <si>
    <t>рішення 2 сесії міської ради від 22.12.2016р. №31-2 (зміни: рішення 11 сесії міської ради від 15.03.2017 р. № 33-11)</t>
  </si>
  <si>
    <t xml:space="preserve"> 11.2. підпрограма "Міський конкурс проектів і програм розвитку місцевого самоврядування та громадянського суспільства"</t>
  </si>
  <si>
    <t xml:space="preserve"> 11.1. підпрограма "Фонд міської ради на виконання депутатських повноважень"</t>
  </si>
  <si>
    <t xml:space="preserve"> 11.3 підпрограма "Доступ громадян до публічної інформації органів місцевого самоврядувіання міста Івано-Франківська"</t>
  </si>
  <si>
    <t>рішення 5 сесії міської ради від 26.04.2016 р. №101-5</t>
  </si>
  <si>
    <t>рішення 3 сесії міської ради від 28.01.2016 р. №19-3</t>
  </si>
  <si>
    <t>рішення 56 сесії міської ради від 28.07.2015 р. №1811-56</t>
  </si>
  <si>
    <t>Програма забезпечення виконання рішень суду щодо безспірного списання коштів з розпорядника бюджетних коштів департаменту соціальної політики виконкому міської ради на 2017-2020 роки</t>
  </si>
  <si>
    <t>Передбачене фінансування на 2018 рік,  тис.грн.</t>
  </si>
  <si>
    <t>Визначені обсяги фінансування в програмі  на 2018 р. з міського бюдж., тис.грн</t>
  </si>
  <si>
    <t xml:space="preserve">Програма економічного і соціального розвитку міста Івано-Франківська на 2018 рік </t>
  </si>
  <si>
    <t>рішення 17 сесії міської ради від 15.12.2017 р. № 360-17</t>
  </si>
  <si>
    <t>Програма підтримки малого підприємництва в м. Івано-Франківську  на 2017-2018 роки</t>
  </si>
  <si>
    <t>Комплексна  програма  сприяння залученню інвестицій в економіку м. Івано-Франківська на  2016-2020 роки</t>
  </si>
  <si>
    <t>2018-2020</t>
  </si>
  <si>
    <t>Програма розвитку міжнародного і транскордонного співробітництва м.Івано-франківська на 2018-2022 роки</t>
  </si>
  <si>
    <t>2018-2022</t>
  </si>
  <si>
    <t>Цільова програма фінансування мобілізаційних заходів та оборонної роботи Івано-Франківської міської ради на 2018 рік</t>
  </si>
  <si>
    <t>рішення 17 сесії міської ради від 15.12.2017 р. № 370-17</t>
  </si>
  <si>
    <t>Програма зайнятості населення міста Івано-Франківська на 2018-2020 роки</t>
  </si>
  <si>
    <t>рішення 18 сесії міської ради від 15.02.2018 р. № 08-18</t>
  </si>
  <si>
    <t>Комплексна програма запобігання виникненню надзвичайних ситуацій природного і техногенного характеру та підвищення рівня готовності аварійно-рятувальної служби міста Івано-Франківська до дій за призначенням на 2016-2020 роки,  у тому числі:</t>
  </si>
  <si>
    <t>Міська цільова програма організації та відзначення в місті Івано-Франківську загальнодержавних, міських свят, державних пам'ятних дат, релігійних та історичних подій на 2018-2020 роки</t>
  </si>
  <si>
    <t>Порограма розвитку електронного урядування у виконавчому комітеті Івано-Франківської міської ради на 2018-2019 роки</t>
  </si>
  <si>
    <t>2018-2019</t>
  </si>
  <si>
    <t>Рішення  17 сесії  міської ради від 15.12.2017 р. № 334-17</t>
  </si>
  <si>
    <t>рішення 17 сесії від 15.12.17 р. № 332-17</t>
  </si>
  <si>
    <t>Муніципальна програма "Духовне життя" на 2018-2020 роки"</t>
  </si>
  <si>
    <t>Програма “Івано-Франківськ – місто героїв” на 2018-2020 роки</t>
  </si>
  <si>
    <t>рішення 18 сесії міської ради від 15.02.2018 р. № 5-18</t>
  </si>
  <si>
    <t>Програма міжнародної співпраці медичної галузі міста Івано-Франківська на 2018–2020 роки</t>
  </si>
  <si>
    <t>Рішення  17 сесії  міської ради від 15.12.2017 р. № 336-17</t>
  </si>
  <si>
    <t>рішення 2 сесії міської ради від 22.12.2015 р. № 28-2</t>
  </si>
  <si>
    <t>Про міську Програму розвитку інвалідного спорту на 2018 - 2023 роки</t>
  </si>
  <si>
    <r>
      <t>Про міську Програму</t>
    </r>
    <r>
      <rPr>
        <sz val="10"/>
        <rFont val="Arial"/>
        <family val="2"/>
        <charset val="204"/>
      </rPr>
      <t> </t>
    </r>
    <r>
      <rPr>
        <sz val="10"/>
        <rFont val="Times New Roman"/>
        <family val="1"/>
        <charset val="204"/>
      </rPr>
      <t>розвитку масового спорту за місцем проживання та у місцях масового відпочинку населення на 2018-2023 роки</t>
    </r>
  </si>
  <si>
    <t>рішення 17 сесії міської ради від 15.12.2017р.  № 329-17</t>
  </si>
  <si>
    <t>2018-2023</t>
  </si>
  <si>
    <t>рішення 17 сесії міської ради від 15.12.2017р.  № 330-17</t>
  </si>
  <si>
    <t>Програма розвитку місцевого самоврядування та громадянського суспільства в м. Івано-Франківську на 2016-2020 роки, у тому числі:</t>
  </si>
  <si>
    <t>рішення 5  сесії міської ради від 11.03.2016р. № 52-4</t>
  </si>
  <si>
    <t>Програма розвитку мережі громадських вбиралень в м. Івано-Франківську на 2016-2018 роки</t>
  </si>
  <si>
    <t xml:space="preserve">Програма модернізації багатоквартирних житлових будинків міста Івано-Франківська на 2016-2020 роки </t>
  </si>
  <si>
    <t>Програма облаштування прибудинкових територій житлового фонду м. Івано-Франківська на 2016-2020 роки</t>
  </si>
  <si>
    <t>Рішення  2 сесії  міської ради від 25.12.2015 р. № 65-2</t>
  </si>
  <si>
    <t>Рішення  2 сесії  міської ради від 25.12.2015 р. № 64-2</t>
  </si>
  <si>
    <t>рішення 50 сесії міської ради від 03.12.2015р. № 1596-50</t>
  </si>
  <si>
    <t>рішення 17 сесії міської ради від 15.12.2017 р. № 343-17</t>
  </si>
  <si>
    <t xml:space="preserve">Програма соціальної підтримки окремих категорій громадян м. Івано-Франківська (рішення "Про затвердження Програм (Положень) соціального захисту в м. Івано-Франківську на 2018-2020 роки") </t>
  </si>
  <si>
    <t>Програма будівництва, реконструкції, капітального ремонту малих архітектурних форм дитячих спортивних та ігрових майданчиків в мікрорайонах та освітніх закладах м. Івано-Франківська на 2017-2020 роки</t>
  </si>
  <si>
    <t>рішення 12 сесії міської ради  від 16.05.2017р.  № 128-12</t>
  </si>
  <si>
    <t>рішення 4 сесії міської ради від 11.03.2016р. №55-4</t>
  </si>
  <si>
    <t>рішення 41 сесії від 06.02.2014 р. №1315-41  (зміни: рішення 56 сесії міської ради від 28.07.2015 р. № 1807-56)</t>
  </si>
  <si>
    <t>рішення 3 сесії міської ради від 28.01.2016р. № 9-3</t>
  </si>
  <si>
    <t>рішення 4 сесії від 11.03.2016р. №56-4</t>
  </si>
  <si>
    <t>рішення 17 сесії від 15.12.2017 р. № 359-17</t>
  </si>
  <si>
    <t>рішення 2 сесії міської ради від 22.12.2015 р. № 19-2 (зміни: рішення 17 сесії міської ради від 15.12.2107 р. № 367-17)</t>
  </si>
  <si>
    <t>рішення  56 сесії міської ради від 28.07.2015 р. № 1808-56</t>
  </si>
  <si>
    <t>рішення 15 сесії міської ради від 30.08.2017 р.  № 217-15</t>
  </si>
  <si>
    <t>рішення 17 сесії міської ради від 15.12.2017 р. № 331-17</t>
  </si>
  <si>
    <t>про стан виконання місцевих цільових програм м. Івано-Франківська за 2018 рік</t>
  </si>
  <si>
    <t>Міська цільова програма "Здоров'я населення міста Івано-Франківська 2018-2020 роки"</t>
  </si>
  <si>
    <t>Рішення 20 сесії  міської ради від 21.06.2018 р. № 195-20</t>
  </si>
  <si>
    <t>Міська цільова програма будівництва (придбання) доступного житла та молодіжного кредитування в місті Івано-Франківську на 2018-2022 роки</t>
  </si>
  <si>
    <t>Рішення  17 сесії  міської ради від 15.12.2017р.  № 338-17</t>
  </si>
  <si>
    <t>Рішення  17 сесії  міської ради від 15.12.2017р.  № 340-17</t>
  </si>
  <si>
    <t>Міська цільова програма «Програма покращення діагностики, лікування та профілактики злоякісних новоутворів населення міста Івано-Франківська 2018-2020 роки»</t>
  </si>
  <si>
    <t>Використано за 2018 рік, тис.грн.</t>
  </si>
  <si>
    <t>Додаток 2</t>
  </si>
  <si>
    <t xml:space="preserve">до Інформації про виконання Програми </t>
  </si>
  <si>
    <t xml:space="preserve">економічного і соціального розвитку міста </t>
  </si>
  <si>
    <t>Івано-Франківська за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</si>
</sst>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0"/>
      <name val="Arial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3"/>
      <name val="Times New Roman"/>
      <family val="1"/>
      <charset val="204"/>
    </font>
    <font>
      <i/>
      <sz val="12"/>
      <name val="Calibri"/>
      <family val="2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8" fillId="0" borderId="0"/>
    <xf numFmtId="0" fontId="12" fillId="0" borderId="0"/>
    <xf numFmtId="0" fontId="4" fillId="0" borderId="0"/>
    <xf numFmtId="0" fontId="7" fillId="0" borderId="0"/>
  </cellStyleXfs>
  <cellXfs count="106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2" fontId="3" fillId="0" borderId="7" xfId="1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3" fillId="0" borderId="3" xfId="5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vertical="center" wrapText="1"/>
    </xf>
    <xf numFmtId="165" fontId="3" fillId="0" borderId="3" xfId="2" applyNumberFormat="1" applyFont="1" applyFill="1" applyBorder="1" applyAlignment="1">
      <alignment horizontal="left" vertical="center" wrapText="1"/>
    </xf>
    <xf numFmtId="164" fontId="3" fillId="0" borderId="3" xfId="5" applyNumberFormat="1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3" fontId="3" fillId="0" borderId="3" xfId="0" applyNumberFormat="1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0" borderId="15" xfId="3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5" fontId="6" fillId="2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5" fillId="0" borderId="0" xfId="0" applyFont="1" applyAlignment="1">
      <alignment horizontal="left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0" xfId="0" applyFont="1"/>
    <xf numFmtId="0" fontId="5" fillId="0" borderId="0" xfId="0" applyFont="1"/>
    <xf numFmtId="165" fontId="5" fillId="0" borderId="0" xfId="0" applyNumberFormat="1" applyFont="1"/>
    <xf numFmtId="0" fontId="17" fillId="0" borderId="0" xfId="0" applyFont="1"/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" fontId="5" fillId="0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left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3" fillId="0" borderId="2" xfId="2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22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165" fontId="1" fillId="0" borderId="2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1" xfId="0" applyNumberFormat="1" applyFont="1" applyFill="1" applyBorder="1" applyAlignment="1">
      <alignment horizontal="center" vertical="center" wrapText="1"/>
    </xf>
    <xf numFmtId="165" fontId="3" fillId="0" borderId="7" xfId="2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_Дод. до б-ту 04р." xfId="1"/>
    <cellStyle name="Обычный_Лист1" xfId="2"/>
    <cellStyle name="Обычный_Лист2" xfId="3"/>
    <cellStyle name="Обычный_СОЦ-ЕКОН.РОЗВ.2009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3"/>
  <sheetViews>
    <sheetView tabSelected="1" topLeftCell="A43" zoomScaleNormal="100" workbookViewId="0">
      <selection activeCell="B53" sqref="B53"/>
    </sheetView>
  </sheetViews>
  <sheetFormatPr defaultRowHeight="12.75" x14ac:dyDescent="0.2"/>
  <cols>
    <col min="1" max="1" width="4.7109375" style="1" customWidth="1"/>
    <col min="2" max="2" width="50.140625" style="16" customWidth="1"/>
    <col min="3" max="3" width="24" style="16" customWidth="1"/>
    <col min="4" max="4" width="11.42578125" style="41" customWidth="1"/>
    <col min="5" max="5" width="13.7109375" style="42" customWidth="1"/>
    <col min="6" max="6" width="13.28515625" style="42" customWidth="1"/>
    <col min="7" max="7" width="12" style="43" customWidth="1"/>
    <col min="8" max="8" width="8.5703125" style="34" customWidth="1"/>
    <col min="9" max="9" width="12.140625" style="44" customWidth="1"/>
    <col min="10" max="10" width="8.7109375" style="34" customWidth="1"/>
    <col min="11" max="11" width="12" style="34" customWidth="1"/>
    <col min="12" max="12" width="8.28515625" style="34" customWidth="1"/>
    <col min="13" max="13" width="11.28515625" style="34" customWidth="1"/>
    <col min="14" max="14" width="9.140625" style="34"/>
    <col min="15" max="15" width="9.140625" style="16"/>
    <col min="16" max="16" width="31" style="16" customWidth="1"/>
    <col min="17" max="16384" width="9.140625" style="16"/>
  </cols>
  <sheetData>
    <row r="1" spans="1:14" ht="18.75" customHeight="1" x14ac:dyDescent="0.2">
      <c r="J1" s="76" t="s">
        <v>115</v>
      </c>
      <c r="K1" s="76"/>
      <c r="L1" s="76"/>
      <c r="M1" s="16"/>
      <c r="N1" s="16"/>
    </row>
    <row r="2" spans="1:14" s="47" customFormat="1" ht="21.75" customHeight="1" x14ac:dyDescent="0.3">
      <c r="A2" s="45"/>
      <c r="B2" s="46"/>
      <c r="J2" s="48" t="s">
        <v>116</v>
      </c>
      <c r="K2" s="48"/>
      <c r="L2" s="48"/>
    </row>
    <row r="3" spans="1:14" s="47" customFormat="1" ht="16.5" customHeight="1" x14ac:dyDescent="0.3">
      <c r="A3" s="45"/>
      <c r="B3" s="46"/>
      <c r="J3" s="75" t="s">
        <v>117</v>
      </c>
      <c r="K3" s="75"/>
      <c r="L3" s="75"/>
      <c r="M3" s="75"/>
      <c r="N3" s="75"/>
    </row>
    <row r="4" spans="1:14" s="52" customFormat="1" ht="15" customHeight="1" x14ac:dyDescent="0.3">
      <c r="A4" s="49"/>
      <c r="B4" s="50"/>
      <c r="C4" s="51"/>
      <c r="E4" s="53"/>
      <c r="F4" s="54"/>
      <c r="G4" s="55"/>
      <c r="J4" s="53" t="s">
        <v>118</v>
      </c>
    </row>
    <row r="5" spans="1:14" ht="18.75" customHeight="1" x14ac:dyDescent="0.2">
      <c r="M5" s="40"/>
      <c r="N5" s="40"/>
    </row>
    <row r="6" spans="1:14" ht="18.75" customHeight="1" x14ac:dyDescent="0.2">
      <c r="A6" s="82" t="s">
        <v>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14" ht="24.75" customHeight="1" thickBot="1" x14ac:dyDescent="0.25">
      <c r="A7" s="83" t="s">
        <v>107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</row>
    <row r="8" spans="1:14" s="41" customFormat="1" ht="27" customHeight="1" thickBot="1" x14ac:dyDescent="0.25">
      <c r="A8" s="84" t="s">
        <v>1</v>
      </c>
      <c r="B8" s="84" t="s">
        <v>2</v>
      </c>
      <c r="C8" s="84" t="s">
        <v>38</v>
      </c>
      <c r="D8" s="84" t="s">
        <v>33</v>
      </c>
      <c r="E8" s="86" t="s">
        <v>3</v>
      </c>
      <c r="F8" s="86" t="s">
        <v>57</v>
      </c>
      <c r="G8" s="88" t="s">
        <v>56</v>
      </c>
      <c r="H8" s="89"/>
      <c r="I8" s="89"/>
      <c r="J8" s="90"/>
      <c r="K8" s="88" t="s">
        <v>114</v>
      </c>
      <c r="L8" s="89"/>
      <c r="M8" s="89"/>
      <c r="N8" s="90"/>
    </row>
    <row r="9" spans="1:14" s="41" customFormat="1" ht="27.75" customHeight="1" thickBot="1" x14ac:dyDescent="0.25">
      <c r="A9" s="85"/>
      <c r="B9" s="85"/>
      <c r="C9" s="85"/>
      <c r="D9" s="85"/>
      <c r="E9" s="87"/>
      <c r="F9" s="87"/>
      <c r="G9" s="91" t="s">
        <v>4</v>
      </c>
      <c r="H9" s="77" t="s">
        <v>5</v>
      </c>
      <c r="I9" s="78"/>
      <c r="J9" s="79"/>
      <c r="K9" s="93" t="s">
        <v>4</v>
      </c>
      <c r="L9" s="77" t="s">
        <v>5</v>
      </c>
      <c r="M9" s="78"/>
      <c r="N9" s="79"/>
    </row>
    <row r="10" spans="1:14" s="41" customFormat="1" ht="59.25" customHeight="1" thickBot="1" x14ac:dyDescent="0.25">
      <c r="A10" s="85"/>
      <c r="B10" s="85"/>
      <c r="C10" s="85"/>
      <c r="D10" s="85"/>
      <c r="E10" s="87"/>
      <c r="F10" s="87"/>
      <c r="G10" s="92"/>
      <c r="H10" s="35" t="s">
        <v>6</v>
      </c>
      <c r="I10" s="8" t="s">
        <v>7</v>
      </c>
      <c r="J10" s="35" t="s">
        <v>8</v>
      </c>
      <c r="K10" s="94"/>
      <c r="L10" s="35" t="s">
        <v>9</v>
      </c>
      <c r="M10" s="35" t="s">
        <v>7</v>
      </c>
      <c r="N10" s="35" t="s">
        <v>8</v>
      </c>
    </row>
    <row r="11" spans="1:14" ht="37.5" customHeight="1" x14ac:dyDescent="0.2">
      <c r="A11" s="56">
        <v>1</v>
      </c>
      <c r="B11" s="57" t="s">
        <v>58</v>
      </c>
      <c r="C11" s="58" t="s">
        <v>59</v>
      </c>
      <c r="D11" s="59">
        <v>2018</v>
      </c>
      <c r="E11" s="9">
        <v>1130</v>
      </c>
      <c r="F11" s="9">
        <v>1130</v>
      </c>
      <c r="G11" s="9">
        <f t="shared" ref="G11:G42" si="0">I11</f>
        <v>1130</v>
      </c>
      <c r="H11" s="33" t="s">
        <v>10</v>
      </c>
      <c r="I11" s="9">
        <v>1130</v>
      </c>
      <c r="J11" s="33" t="s">
        <v>10</v>
      </c>
      <c r="K11" s="33">
        <f>M11</f>
        <v>972.1</v>
      </c>
      <c r="L11" s="33" t="s">
        <v>10</v>
      </c>
      <c r="M11" s="33">
        <f>972.1</f>
        <v>972.1</v>
      </c>
      <c r="N11" s="60" t="s">
        <v>10</v>
      </c>
    </row>
    <row r="12" spans="1:14" ht="37.5" customHeight="1" x14ac:dyDescent="0.2">
      <c r="A12" s="28">
        <f>A11+1</f>
        <v>2</v>
      </c>
      <c r="B12" s="18" t="s">
        <v>60</v>
      </c>
      <c r="C12" s="38" t="s">
        <v>44</v>
      </c>
      <c r="D12" s="38" t="s">
        <v>39</v>
      </c>
      <c r="E12" s="80" t="s">
        <v>11</v>
      </c>
      <c r="F12" s="80"/>
      <c r="G12" s="37">
        <f t="shared" si="0"/>
        <v>650</v>
      </c>
      <c r="H12" s="3" t="s">
        <v>10</v>
      </c>
      <c r="I12" s="37">
        <v>650</v>
      </c>
      <c r="J12" s="3" t="s">
        <v>10</v>
      </c>
      <c r="K12" s="3">
        <f>M12</f>
        <v>418.9</v>
      </c>
      <c r="L12" s="3" t="s">
        <v>10</v>
      </c>
      <c r="M12" s="3">
        <f>418.9</f>
        <v>418.9</v>
      </c>
      <c r="N12" s="5" t="s">
        <v>10</v>
      </c>
    </row>
    <row r="13" spans="1:14" ht="60.75" customHeight="1" x14ac:dyDescent="0.2">
      <c r="A13" s="28">
        <v>3</v>
      </c>
      <c r="B13" s="17" t="s">
        <v>13</v>
      </c>
      <c r="C13" s="38" t="s">
        <v>99</v>
      </c>
      <c r="D13" s="38" t="s">
        <v>47</v>
      </c>
      <c r="E13" s="36">
        <v>152000</v>
      </c>
      <c r="F13" s="36" t="s">
        <v>11</v>
      </c>
      <c r="G13" s="37">
        <f t="shared" si="0"/>
        <v>200</v>
      </c>
      <c r="H13" s="3" t="s">
        <v>10</v>
      </c>
      <c r="I13" s="37">
        <v>200</v>
      </c>
      <c r="J13" s="3" t="s">
        <v>10</v>
      </c>
      <c r="K13" s="3">
        <f>M13</f>
        <v>128.4</v>
      </c>
      <c r="L13" s="3" t="s">
        <v>10</v>
      </c>
      <c r="M13" s="3">
        <f>128.4</f>
        <v>128.4</v>
      </c>
      <c r="N13" s="5" t="s">
        <v>10</v>
      </c>
    </row>
    <row r="14" spans="1:14" ht="38.25" customHeight="1" x14ac:dyDescent="0.2">
      <c r="A14" s="28">
        <v>4</v>
      </c>
      <c r="B14" s="18" t="s">
        <v>18</v>
      </c>
      <c r="C14" s="38" t="s">
        <v>19</v>
      </c>
      <c r="D14" s="38" t="s">
        <v>17</v>
      </c>
      <c r="E14" s="37">
        <v>5066</v>
      </c>
      <c r="F14" s="37">
        <v>486</v>
      </c>
      <c r="G14" s="37">
        <f t="shared" si="0"/>
        <v>590</v>
      </c>
      <c r="H14" s="3" t="s">
        <v>10</v>
      </c>
      <c r="I14" s="37">
        <v>590</v>
      </c>
      <c r="J14" s="3" t="s">
        <v>10</v>
      </c>
      <c r="K14" s="3">
        <f>M14</f>
        <v>536</v>
      </c>
      <c r="L14" s="3" t="s">
        <v>10</v>
      </c>
      <c r="M14" s="3">
        <f>536</f>
        <v>536</v>
      </c>
      <c r="N14" s="5" t="s">
        <v>10</v>
      </c>
    </row>
    <row r="15" spans="1:14" ht="42.75" customHeight="1" x14ac:dyDescent="0.2">
      <c r="A15" s="28">
        <v>5</v>
      </c>
      <c r="B15" s="17" t="s">
        <v>61</v>
      </c>
      <c r="C15" s="38" t="s">
        <v>100</v>
      </c>
      <c r="D15" s="38" t="s">
        <v>17</v>
      </c>
      <c r="E15" s="37">
        <v>2686.5</v>
      </c>
      <c r="F15" s="37">
        <v>328.2</v>
      </c>
      <c r="G15" s="37">
        <f t="shared" si="0"/>
        <v>480</v>
      </c>
      <c r="H15" s="3" t="s">
        <v>10</v>
      </c>
      <c r="I15" s="37">
        <v>480</v>
      </c>
      <c r="J15" s="3" t="s">
        <v>10</v>
      </c>
      <c r="K15" s="3">
        <f t="shared" ref="K15:K52" si="1">M15</f>
        <v>375.8</v>
      </c>
      <c r="L15" s="3" t="s">
        <v>10</v>
      </c>
      <c r="M15" s="3">
        <v>375.8</v>
      </c>
      <c r="N15" s="5" t="s">
        <v>10</v>
      </c>
    </row>
    <row r="16" spans="1:14" ht="35.25" customHeight="1" x14ac:dyDescent="0.2">
      <c r="A16" s="28">
        <v>6</v>
      </c>
      <c r="B16" s="17" t="s">
        <v>63</v>
      </c>
      <c r="C16" s="38" t="s">
        <v>102</v>
      </c>
      <c r="D16" s="38" t="s">
        <v>64</v>
      </c>
      <c r="E16" s="37">
        <v>5070</v>
      </c>
      <c r="F16" s="37">
        <v>870</v>
      </c>
      <c r="G16" s="37">
        <f t="shared" si="0"/>
        <v>700</v>
      </c>
      <c r="H16" s="3" t="s">
        <v>10</v>
      </c>
      <c r="I16" s="37">
        <v>700</v>
      </c>
      <c r="J16" s="3" t="s">
        <v>10</v>
      </c>
      <c r="K16" s="3">
        <f t="shared" si="1"/>
        <v>586</v>
      </c>
      <c r="L16" s="3" t="s">
        <v>10</v>
      </c>
      <c r="M16" s="3">
        <v>586</v>
      </c>
      <c r="N16" s="5" t="s">
        <v>10</v>
      </c>
    </row>
    <row r="17" spans="1:16" ht="32.25" customHeight="1" x14ac:dyDescent="0.2">
      <c r="A17" s="28">
        <v>7</v>
      </c>
      <c r="B17" s="17" t="s">
        <v>27</v>
      </c>
      <c r="C17" s="39" t="s">
        <v>101</v>
      </c>
      <c r="D17" s="38" t="s">
        <v>17</v>
      </c>
      <c r="E17" s="37">
        <v>1455</v>
      </c>
      <c r="F17" s="37">
        <v>290</v>
      </c>
      <c r="G17" s="37">
        <f t="shared" si="0"/>
        <v>580</v>
      </c>
      <c r="H17" s="3" t="s">
        <v>10</v>
      </c>
      <c r="I17" s="37">
        <v>580</v>
      </c>
      <c r="J17" s="3" t="s">
        <v>10</v>
      </c>
      <c r="K17" s="3">
        <f t="shared" si="1"/>
        <v>423.6</v>
      </c>
      <c r="L17" s="3" t="s">
        <v>10</v>
      </c>
      <c r="M17" s="3">
        <v>423.6</v>
      </c>
      <c r="N17" s="5" t="s">
        <v>10</v>
      </c>
    </row>
    <row r="18" spans="1:16" ht="45" customHeight="1" x14ac:dyDescent="0.2">
      <c r="A18" s="28">
        <v>8</v>
      </c>
      <c r="B18" s="17" t="s">
        <v>40</v>
      </c>
      <c r="C18" s="38" t="s">
        <v>45</v>
      </c>
      <c r="D18" s="38" t="s">
        <v>41</v>
      </c>
      <c r="E18" s="37">
        <v>1189</v>
      </c>
      <c r="F18" s="37">
        <v>281</v>
      </c>
      <c r="G18" s="37">
        <f t="shared" si="0"/>
        <v>100</v>
      </c>
      <c r="H18" s="3"/>
      <c r="I18" s="37">
        <v>100</v>
      </c>
      <c r="J18" s="3"/>
      <c r="K18" s="3">
        <f t="shared" si="1"/>
        <v>81.900000000000006</v>
      </c>
      <c r="L18" s="3"/>
      <c r="M18" s="3">
        <f>81.9</f>
        <v>81.900000000000006</v>
      </c>
      <c r="N18" s="5"/>
    </row>
    <row r="19" spans="1:16" ht="53.25" customHeight="1" x14ac:dyDescent="0.2">
      <c r="A19" s="28">
        <v>9</v>
      </c>
      <c r="B19" s="18" t="s">
        <v>37</v>
      </c>
      <c r="C19" s="38" t="s">
        <v>52</v>
      </c>
      <c r="D19" s="38" t="s">
        <v>17</v>
      </c>
      <c r="E19" s="81" t="s">
        <v>11</v>
      </c>
      <c r="F19" s="81"/>
      <c r="G19" s="37">
        <f t="shared" si="0"/>
        <v>895.2</v>
      </c>
      <c r="H19" s="3" t="s">
        <v>10</v>
      </c>
      <c r="I19" s="37">
        <f>398.6+296.6+200</f>
        <v>895.2</v>
      </c>
      <c r="J19" s="3" t="s">
        <v>10</v>
      </c>
      <c r="K19" s="3">
        <f t="shared" si="1"/>
        <v>894.3</v>
      </c>
      <c r="L19" s="3" t="s">
        <v>10</v>
      </c>
      <c r="M19" s="3">
        <f>398.6+295.7+200</f>
        <v>894.3</v>
      </c>
      <c r="N19" s="5" t="s">
        <v>10</v>
      </c>
    </row>
    <row r="20" spans="1:16" ht="45" customHeight="1" x14ac:dyDescent="0.2">
      <c r="A20" s="28">
        <v>10</v>
      </c>
      <c r="B20" s="19" t="s">
        <v>65</v>
      </c>
      <c r="C20" s="38" t="s">
        <v>66</v>
      </c>
      <c r="D20" s="38">
        <v>2018</v>
      </c>
      <c r="E20" s="81" t="s">
        <v>11</v>
      </c>
      <c r="F20" s="81"/>
      <c r="G20" s="37">
        <f t="shared" si="0"/>
        <v>1063.4000000000001</v>
      </c>
      <c r="H20" s="3" t="s">
        <v>10</v>
      </c>
      <c r="I20" s="37">
        <v>1063.4000000000001</v>
      </c>
      <c r="J20" s="3" t="s">
        <v>10</v>
      </c>
      <c r="K20" s="3">
        <f t="shared" si="1"/>
        <v>920.6</v>
      </c>
      <c r="L20" s="3" t="s">
        <v>10</v>
      </c>
      <c r="M20" s="3">
        <v>920.6</v>
      </c>
      <c r="N20" s="5" t="s">
        <v>10</v>
      </c>
    </row>
    <row r="21" spans="1:16" ht="68.25" customHeight="1" x14ac:dyDescent="0.2">
      <c r="A21" s="28">
        <v>11</v>
      </c>
      <c r="B21" s="19" t="s">
        <v>69</v>
      </c>
      <c r="C21" s="95" t="s">
        <v>103</v>
      </c>
      <c r="D21" s="95" t="s">
        <v>17</v>
      </c>
      <c r="E21" s="96" t="s">
        <v>11</v>
      </c>
      <c r="F21" s="97"/>
      <c r="G21" s="6">
        <f t="shared" si="0"/>
        <v>3364.8</v>
      </c>
      <c r="H21" s="4" t="s">
        <v>10</v>
      </c>
      <c r="I21" s="6">
        <f>I22+331.8</f>
        <v>3364.8</v>
      </c>
      <c r="J21" s="4" t="s">
        <v>10</v>
      </c>
      <c r="K21" s="4">
        <f t="shared" si="1"/>
        <v>2983.5</v>
      </c>
      <c r="L21" s="4" t="s">
        <v>10</v>
      </c>
      <c r="M21" s="4">
        <f>M22+34.5</f>
        <v>2983.5</v>
      </c>
      <c r="N21" s="7" t="s">
        <v>10</v>
      </c>
    </row>
    <row r="22" spans="1:16" ht="30.75" customHeight="1" x14ac:dyDescent="0.2">
      <c r="A22" s="28"/>
      <c r="B22" s="19" t="s">
        <v>26</v>
      </c>
      <c r="C22" s="95"/>
      <c r="D22" s="95"/>
      <c r="E22" s="98"/>
      <c r="F22" s="99"/>
      <c r="G22" s="37">
        <f t="shared" si="0"/>
        <v>3033</v>
      </c>
      <c r="H22" s="3" t="s">
        <v>10</v>
      </c>
      <c r="I22" s="37">
        <v>3033</v>
      </c>
      <c r="J22" s="3"/>
      <c r="K22" s="3">
        <f t="shared" si="1"/>
        <v>2949</v>
      </c>
      <c r="L22" s="3"/>
      <c r="M22" s="37">
        <v>2949</v>
      </c>
      <c r="N22" s="5"/>
    </row>
    <row r="23" spans="1:16" ht="57" customHeight="1" x14ac:dyDescent="0.2">
      <c r="A23" s="28">
        <v>12</v>
      </c>
      <c r="B23" s="18" t="s">
        <v>31</v>
      </c>
      <c r="C23" s="38" t="s">
        <v>104</v>
      </c>
      <c r="D23" s="38" t="s">
        <v>17</v>
      </c>
      <c r="E23" s="37">
        <v>2181.79</v>
      </c>
      <c r="F23" s="37">
        <v>446.7</v>
      </c>
      <c r="G23" s="37">
        <f t="shared" si="0"/>
        <v>85</v>
      </c>
      <c r="H23" s="3" t="s">
        <v>10</v>
      </c>
      <c r="I23" s="37">
        <v>85</v>
      </c>
      <c r="J23" s="3" t="s">
        <v>10</v>
      </c>
      <c r="K23" s="3">
        <f t="shared" si="1"/>
        <v>31.8</v>
      </c>
      <c r="L23" s="3" t="s">
        <v>10</v>
      </c>
      <c r="M23" s="3">
        <v>31.8</v>
      </c>
      <c r="N23" s="5" t="s">
        <v>10</v>
      </c>
    </row>
    <row r="24" spans="1:16" ht="34.5" customHeight="1" x14ac:dyDescent="0.2">
      <c r="A24" s="28">
        <v>13</v>
      </c>
      <c r="B24" s="19" t="s">
        <v>67</v>
      </c>
      <c r="C24" s="38" t="s">
        <v>68</v>
      </c>
      <c r="D24" s="38" t="s">
        <v>62</v>
      </c>
      <c r="E24" s="81" t="s">
        <v>11</v>
      </c>
      <c r="F24" s="81"/>
      <c r="G24" s="37">
        <f t="shared" si="0"/>
        <v>500</v>
      </c>
      <c r="H24" s="3" t="s">
        <v>10</v>
      </c>
      <c r="I24" s="37">
        <v>500</v>
      </c>
      <c r="J24" s="3" t="s">
        <v>10</v>
      </c>
      <c r="K24" s="3">
        <f t="shared" si="1"/>
        <v>471.2</v>
      </c>
      <c r="L24" s="3" t="s">
        <v>10</v>
      </c>
      <c r="M24" s="3">
        <v>471.2</v>
      </c>
      <c r="N24" s="5" t="s">
        <v>10</v>
      </c>
    </row>
    <row r="25" spans="1:16" ht="43.5" customHeight="1" x14ac:dyDescent="0.2">
      <c r="A25" s="28">
        <v>14</v>
      </c>
      <c r="B25" s="20" t="s">
        <v>71</v>
      </c>
      <c r="C25" s="10" t="s">
        <v>73</v>
      </c>
      <c r="D25" s="38" t="s">
        <v>72</v>
      </c>
      <c r="E25" s="37">
        <v>4469</v>
      </c>
      <c r="F25" s="37">
        <v>2683</v>
      </c>
      <c r="G25" s="37">
        <f t="shared" si="0"/>
        <v>514.20000000000005</v>
      </c>
      <c r="H25" s="3"/>
      <c r="I25" s="37">
        <f>1000-485.8</f>
        <v>514.20000000000005</v>
      </c>
      <c r="J25" s="3"/>
      <c r="K25" s="3">
        <f t="shared" si="1"/>
        <v>446.1</v>
      </c>
      <c r="L25" s="3"/>
      <c r="M25" s="3">
        <v>446.1</v>
      </c>
      <c r="N25" s="5"/>
    </row>
    <row r="26" spans="1:16" ht="56.25" customHeight="1" x14ac:dyDescent="0.2">
      <c r="A26" s="28">
        <v>15</v>
      </c>
      <c r="B26" s="24" t="s">
        <v>70</v>
      </c>
      <c r="C26" s="38" t="s">
        <v>77</v>
      </c>
      <c r="D26" s="38" t="s">
        <v>62</v>
      </c>
      <c r="E26" s="37">
        <v>3000</v>
      </c>
      <c r="F26" s="37">
        <v>1000</v>
      </c>
      <c r="G26" s="37">
        <f t="shared" si="0"/>
        <v>998.2</v>
      </c>
      <c r="H26" s="3" t="s">
        <v>10</v>
      </c>
      <c r="I26" s="37">
        <v>998.2</v>
      </c>
      <c r="J26" s="3" t="s">
        <v>10</v>
      </c>
      <c r="K26" s="3">
        <f t="shared" si="1"/>
        <v>608.20000000000005</v>
      </c>
      <c r="L26" s="3" t="s">
        <v>10</v>
      </c>
      <c r="M26" s="3">
        <f>671.6-63.4</f>
        <v>608.20000000000005</v>
      </c>
      <c r="N26" s="5" t="s">
        <v>10</v>
      </c>
    </row>
    <row r="27" spans="1:16" ht="41.25" customHeight="1" x14ac:dyDescent="0.2">
      <c r="A27" s="28">
        <v>16</v>
      </c>
      <c r="B27" s="31" t="s">
        <v>110</v>
      </c>
      <c r="C27" s="30" t="s">
        <v>109</v>
      </c>
      <c r="D27" s="38" t="s">
        <v>64</v>
      </c>
      <c r="E27" s="80" t="s">
        <v>11</v>
      </c>
      <c r="F27" s="80"/>
      <c r="G27" s="37">
        <f t="shared" si="0"/>
        <v>28.3</v>
      </c>
      <c r="H27" s="3"/>
      <c r="I27" s="37">
        <v>28.3</v>
      </c>
      <c r="J27" s="3"/>
      <c r="K27" s="3">
        <f t="shared" si="1"/>
        <v>0</v>
      </c>
      <c r="L27" s="3"/>
      <c r="M27" s="3">
        <v>0</v>
      </c>
      <c r="N27" s="5"/>
    </row>
    <row r="28" spans="1:16" ht="36.75" customHeight="1" x14ac:dyDescent="0.2">
      <c r="A28" s="28">
        <v>17</v>
      </c>
      <c r="B28" s="18" t="s">
        <v>20</v>
      </c>
      <c r="C28" s="38" t="s">
        <v>53</v>
      </c>
      <c r="D28" s="38" t="s">
        <v>17</v>
      </c>
      <c r="E28" s="37">
        <v>98666.8</v>
      </c>
      <c r="F28" s="37">
        <f>17465-390+2190</f>
        <v>19265</v>
      </c>
      <c r="G28" s="37">
        <f t="shared" si="0"/>
        <v>21364</v>
      </c>
      <c r="H28" s="3" t="s">
        <v>10</v>
      </c>
      <c r="I28" s="37">
        <v>21364</v>
      </c>
      <c r="J28" s="3" t="s">
        <v>10</v>
      </c>
      <c r="K28" s="3">
        <f t="shared" si="1"/>
        <v>16390.3</v>
      </c>
      <c r="L28" s="3" t="s">
        <v>10</v>
      </c>
      <c r="M28" s="3">
        <f>6116.4+10273.9</f>
        <v>16390.3</v>
      </c>
      <c r="N28" s="5" t="s">
        <v>10</v>
      </c>
      <c r="O28" s="12"/>
      <c r="P28" s="12"/>
    </row>
    <row r="29" spans="1:16" ht="45" customHeight="1" x14ac:dyDescent="0.2">
      <c r="A29" s="28">
        <v>18</v>
      </c>
      <c r="B29" s="15" t="s">
        <v>34</v>
      </c>
      <c r="C29" s="10" t="s">
        <v>36</v>
      </c>
      <c r="D29" s="38" t="s">
        <v>17</v>
      </c>
      <c r="E29" s="80" t="s">
        <v>11</v>
      </c>
      <c r="F29" s="80"/>
      <c r="G29" s="37">
        <f t="shared" si="0"/>
        <v>500</v>
      </c>
      <c r="H29" s="3"/>
      <c r="I29" s="37">
        <v>500</v>
      </c>
      <c r="J29" s="3"/>
      <c r="K29" s="3">
        <f t="shared" ref="K29:K34" si="2">M29</f>
        <v>260.39999999999998</v>
      </c>
      <c r="L29" s="3"/>
      <c r="M29" s="37">
        <v>260.39999999999998</v>
      </c>
      <c r="N29" s="5"/>
      <c r="O29" s="61"/>
      <c r="P29" s="61"/>
    </row>
    <row r="30" spans="1:16" ht="44.25" customHeight="1" x14ac:dyDescent="0.2">
      <c r="A30" s="28">
        <v>19</v>
      </c>
      <c r="B30" s="15" t="s">
        <v>78</v>
      </c>
      <c r="C30" s="10" t="s">
        <v>79</v>
      </c>
      <c r="D30" s="38" t="s">
        <v>62</v>
      </c>
      <c r="E30" s="36">
        <v>655</v>
      </c>
      <c r="F30" s="36">
        <v>204</v>
      </c>
      <c r="G30" s="37">
        <f t="shared" si="0"/>
        <v>176.8</v>
      </c>
      <c r="H30" s="3"/>
      <c r="I30" s="37">
        <v>176.8</v>
      </c>
      <c r="J30" s="3"/>
      <c r="K30" s="3">
        <f t="shared" si="2"/>
        <v>176.8</v>
      </c>
      <c r="L30" s="3"/>
      <c r="M30" s="37">
        <v>176.8</v>
      </c>
      <c r="N30" s="5"/>
      <c r="O30" s="61"/>
      <c r="P30" s="61"/>
    </row>
    <row r="31" spans="1:16" ht="41.25" customHeight="1" x14ac:dyDescent="0.2">
      <c r="A31" s="28">
        <v>20</v>
      </c>
      <c r="B31" s="29" t="s">
        <v>108</v>
      </c>
      <c r="C31" s="32" t="s">
        <v>111</v>
      </c>
      <c r="D31" s="38" t="s">
        <v>62</v>
      </c>
      <c r="E31" s="36">
        <v>91840</v>
      </c>
      <c r="F31" s="36">
        <v>31630</v>
      </c>
      <c r="G31" s="37">
        <f t="shared" si="0"/>
        <v>1000</v>
      </c>
      <c r="H31" s="3"/>
      <c r="I31" s="37">
        <v>1000</v>
      </c>
      <c r="J31" s="3"/>
      <c r="K31" s="3">
        <f t="shared" si="2"/>
        <v>1000</v>
      </c>
      <c r="L31" s="3"/>
      <c r="M31" s="37">
        <v>1000</v>
      </c>
      <c r="N31" s="5"/>
      <c r="O31" s="61"/>
      <c r="P31" s="61"/>
    </row>
    <row r="32" spans="1:16" ht="54.75" customHeight="1" x14ac:dyDescent="0.2">
      <c r="A32" s="28">
        <v>21</v>
      </c>
      <c r="B32" s="29" t="s">
        <v>113</v>
      </c>
      <c r="C32" s="32" t="s">
        <v>112</v>
      </c>
      <c r="D32" s="38" t="s">
        <v>62</v>
      </c>
      <c r="E32" s="36">
        <v>4800</v>
      </c>
      <c r="F32" s="36">
        <v>1590</v>
      </c>
      <c r="G32" s="37">
        <f t="shared" si="0"/>
        <v>250</v>
      </c>
      <c r="H32" s="3"/>
      <c r="I32" s="37">
        <v>250</v>
      </c>
      <c r="J32" s="3"/>
      <c r="K32" s="3">
        <f t="shared" si="2"/>
        <v>250</v>
      </c>
      <c r="L32" s="3"/>
      <c r="M32" s="37">
        <v>250</v>
      </c>
      <c r="N32" s="5"/>
      <c r="O32" s="61"/>
      <c r="P32" s="61"/>
    </row>
    <row r="33" spans="1:16" ht="64.5" customHeight="1" x14ac:dyDescent="0.2">
      <c r="A33" s="28">
        <v>22</v>
      </c>
      <c r="B33" s="25" t="s">
        <v>55</v>
      </c>
      <c r="C33" s="10" t="s">
        <v>105</v>
      </c>
      <c r="D33" s="38" t="s">
        <v>41</v>
      </c>
      <c r="E33" s="80" t="s">
        <v>11</v>
      </c>
      <c r="F33" s="80"/>
      <c r="G33" s="37">
        <f t="shared" si="0"/>
        <v>10</v>
      </c>
      <c r="H33" s="3"/>
      <c r="I33" s="37">
        <v>10</v>
      </c>
      <c r="J33" s="3"/>
      <c r="K33" s="3">
        <f t="shared" si="2"/>
        <v>0</v>
      </c>
      <c r="L33" s="3"/>
      <c r="M33" s="37">
        <v>0</v>
      </c>
      <c r="N33" s="5"/>
    </row>
    <row r="34" spans="1:16" ht="57.75" customHeight="1" x14ac:dyDescent="0.2">
      <c r="A34" s="28">
        <v>23</v>
      </c>
      <c r="B34" s="21" t="s">
        <v>95</v>
      </c>
      <c r="C34" s="10" t="s">
        <v>94</v>
      </c>
      <c r="D34" s="38" t="s">
        <v>62</v>
      </c>
      <c r="E34" s="80" t="s">
        <v>11</v>
      </c>
      <c r="F34" s="80"/>
      <c r="G34" s="37">
        <f t="shared" si="0"/>
        <v>22187</v>
      </c>
      <c r="H34" s="3"/>
      <c r="I34" s="37">
        <v>22187</v>
      </c>
      <c r="J34" s="3"/>
      <c r="K34" s="3">
        <f t="shared" si="2"/>
        <v>19302.099999999999</v>
      </c>
      <c r="L34" s="3"/>
      <c r="M34" s="37">
        <f>18592.1+710</f>
        <v>19302.099999999999</v>
      </c>
      <c r="N34" s="5"/>
    </row>
    <row r="35" spans="1:16" ht="43.5" customHeight="1" x14ac:dyDescent="0.2">
      <c r="A35" s="28">
        <v>24</v>
      </c>
      <c r="B35" s="18" t="s">
        <v>42</v>
      </c>
      <c r="C35" s="38" t="s">
        <v>46</v>
      </c>
      <c r="D35" s="38" t="s">
        <v>41</v>
      </c>
      <c r="E35" s="81" t="s">
        <v>11</v>
      </c>
      <c r="F35" s="81"/>
      <c r="G35" s="37">
        <f t="shared" si="0"/>
        <v>190</v>
      </c>
      <c r="H35" s="3" t="s">
        <v>10</v>
      </c>
      <c r="I35" s="37">
        <v>190</v>
      </c>
      <c r="J35" s="3" t="s">
        <v>10</v>
      </c>
      <c r="K35" s="3">
        <f t="shared" si="1"/>
        <v>187.3</v>
      </c>
      <c r="L35" s="3" t="s">
        <v>10</v>
      </c>
      <c r="M35" s="3">
        <v>187.3</v>
      </c>
      <c r="N35" s="5" t="s">
        <v>10</v>
      </c>
    </row>
    <row r="36" spans="1:16" ht="42.75" customHeight="1" x14ac:dyDescent="0.2">
      <c r="A36" s="28">
        <v>25</v>
      </c>
      <c r="B36" s="18" t="s">
        <v>23</v>
      </c>
      <c r="C36" s="38" t="s">
        <v>80</v>
      </c>
      <c r="D36" s="38" t="s">
        <v>17</v>
      </c>
      <c r="E36" s="37">
        <v>63236.875</v>
      </c>
      <c r="F36" s="37">
        <v>13257.7</v>
      </c>
      <c r="G36" s="37">
        <f t="shared" si="0"/>
        <v>5455.6</v>
      </c>
      <c r="H36" s="3" t="s">
        <v>10</v>
      </c>
      <c r="I36" s="37">
        <v>5455.6</v>
      </c>
      <c r="J36" s="3" t="s">
        <v>10</v>
      </c>
      <c r="K36" s="3">
        <f t="shared" si="1"/>
        <v>5180.1000000000004</v>
      </c>
      <c r="L36" s="3" t="s">
        <v>10</v>
      </c>
      <c r="M36" s="3">
        <f>507.8+4672.3</f>
        <v>5180.1000000000004</v>
      </c>
      <c r="N36" s="5" t="s">
        <v>10</v>
      </c>
    </row>
    <row r="37" spans="1:16" ht="37.5" customHeight="1" x14ac:dyDescent="0.2">
      <c r="A37" s="28">
        <v>26</v>
      </c>
      <c r="B37" s="19" t="s">
        <v>76</v>
      </c>
      <c r="C37" s="38" t="s">
        <v>106</v>
      </c>
      <c r="D37" s="38" t="s">
        <v>62</v>
      </c>
      <c r="E37" s="37">
        <v>300</v>
      </c>
      <c r="F37" s="37">
        <v>100</v>
      </c>
      <c r="G37" s="37">
        <f t="shared" si="0"/>
        <v>70</v>
      </c>
      <c r="H37" s="3"/>
      <c r="I37" s="37">
        <v>70</v>
      </c>
      <c r="J37" s="3"/>
      <c r="K37" s="3">
        <f t="shared" si="1"/>
        <v>31.6</v>
      </c>
      <c r="L37" s="3"/>
      <c r="M37" s="3">
        <v>31.6</v>
      </c>
      <c r="N37" s="5"/>
    </row>
    <row r="38" spans="1:16" ht="58.5" customHeight="1" x14ac:dyDescent="0.2">
      <c r="A38" s="28">
        <v>27</v>
      </c>
      <c r="B38" s="15" t="s">
        <v>16</v>
      </c>
      <c r="C38" s="38" t="s">
        <v>54</v>
      </c>
      <c r="D38" s="38" t="s">
        <v>32</v>
      </c>
      <c r="E38" s="80" t="s">
        <v>11</v>
      </c>
      <c r="F38" s="80"/>
      <c r="G38" s="37">
        <f t="shared" si="0"/>
        <v>15547.7</v>
      </c>
      <c r="H38" s="3"/>
      <c r="I38" s="37">
        <v>15547.7</v>
      </c>
      <c r="J38" s="3"/>
      <c r="K38" s="3">
        <f>M38</f>
        <v>15075.2</v>
      </c>
      <c r="L38" s="3"/>
      <c r="M38" s="37">
        <v>15075.2</v>
      </c>
      <c r="N38" s="5"/>
      <c r="O38" s="12"/>
      <c r="P38" s="12"/>
    </row>
    <row r="39" spans="1:16" ht="42.75" customHeight="1" x14ac:dyDescent="0.2">
      <c r="A39" s="28">
        <v>28</v>
      </c>
      <c r="B39" s="15" t="s">
        <v>81</v>
      </c>
      <c r="C39" s="38" t="s">
        <v>85</v>
      </c>
      <c r="D39" s="38" t="s">
        <v>64</v>
      </c>
      <c r="E39" s="81" t="s">
        <v>11</v>
      </c>
      <c r="F39" s="81"/>
      <c r="G39" s="37">
        <f t="shared" si="0"/>
        <v>566.9</v>
      </c>
      <c r="H39" s="3"/>
      <c r="I39" s="37">
        <v>566.9</v>
      </c>
      <c r="J39" s="3"/>
      <c r="K39" s="37">
        <f t="shared" si="1"/>
        <v>526.29999999999995</v>
      </c>
      <c r="L39" s="3"/>
      <c r="M39" s="37">
        <f>353.8+172.5</f>
        <v>526.29999999999995</v>
      </c>
      <c r="N39" s="5"/>
      <c r="O39" s="12"/>
      <c r="P39" s="12"/>
    </row>
    <row r="40" spans="1:16" ht="50.25" customHeight="1" x14ac:dyDescent="0.2">
      <c r="A40" s="28">
        <v>29</v>
      </c>
      <c r="B40" s="26" t="s">
        <v>82</v>
      </c>
      <c r="C40" s="38" t="s">
        <v>83</v>
      </c>
      <c r="D40" s="38" t="s">
        <v>84</v>
      </c>
      <c r="E40" s="81" t="s">
        <v>11</v>
      </c>
      <c r="F40" s="81"/>
      <c r="G40" s="37">
        <f t="shared" si="0"/>
        <v>544.79999999999995</v>
      </c>
      <c r="H40" s="3"/>
      <c r="I40" s="37">
        <v>544.79999999999995</v>
      </c>
      <c r="J40" s="3"/>
      <c r="K40" s="37">
        <f t="shared" si="1"/>
        <v>458.2</v>
      </c>
      <c r="L40" s="3"/>
      <c r="M40" s="37">
        <v>458.2</v>
      </c>
      <c r="N40" s="5"/>
      <c r="O40" s="101"/>
      <c r="P40" s="102"/>
    </row>
    <row r="41" spans="1:16" ht="59.25" customHeight="1" x14ac:dyDescent="0.2">
      <c r="A41" s="28">
        <v>30</v>
      </c>
      <c r="B41" s="27" t="s">
        <v>96</v>
      </c>
      <c r="C41" s="38" t="s">
        <v>97</v>
      </c>
      <c r="D41" s="38" t="s">
        <v>41</v>
      </c>
      <c r="E41" s="81" t="s">
        <v>11</v>
      </c>
      <c r="F41" s="81"/>
      <c r="G41" s="37">
        <f t="shared" si="0"/>
        <v>571.20000000000005</v>
      </c>
      <c r="H41" s="3"/>
      <c r="I41" s="37">
        <v>571.20000000000005</v>
      </c>
      <c r="J41" s="3"/>
      <c r="K41" s="37">
        <f t="shared" si="1"/>
        <v>568.1</v>
      </c>
      <c r="L41" s="37"/>
      <c r="M41" s="37">
        <v>568.1</v>
      </c>
      <c r="N41" s="5"/>
      <c r="O41" s="103"/>
      <c r="P41" s="104"/>
    </row>
    <row r="42" spans="1:16" ht="48" customHeight="1" x14ac:dyDescent="0.2">
      <c r="A42" s="28">
        <v>31</v>
      </c>
      <c r="B42" s="15" t="s">
        <v>14</v>
      </c>
      <c r="C42" s="38" t="s">
        <v>93</v>
      </c>
      <c r="D42" s="38" t="s">
        <v>15</v>
      </c>
      <c r="E42" s="81" t="s">
        <v>11</v>
      </c>
      <c r="F42" s="81"/>
      <c r="G42" s="37">
        <f t="shared" si="0"/>
        <v>5</v>
      </c>
      <c r="H42" s="3"/>
      <c r="I42" s="37">
        <v>5</v>
      </c>
      <c r="J42" s="3"/>
      <c r="K42" s="3">
        <f t="shared" si="1"/>
        <v>0</v>
      </c>
      <c r="L42" s="3"/>
      <c r="M42" s="3">
        <v>0</v>
      </c>
      <c r="N42" s="5"/>
    </row>
    <row r="43" spans="1:16" ht="40.5" customHeight="1" x14ac:dyDescent="0.2">
      <c r="A43" s="28">
        <v>32</v>
      </c>
      <c r="B43" s="18" t="s">
        <v>35</v>
      </c>
      <c r="C43" s="38" t="s">
        <v>21</v>
      </c>
      <c r="D43" s="38" t="s">
        <v>22</v>
      </c>
      <c r="E43" s="81" t="s">
        <v>11</v>
      </c>
      <c r="F43" s="81"/>
      <c r="G43" s="37">
        <f>I43</f>
        <v>2622.8</v>
      </c>
      <c r="H43" s="3" t="s">
        <v>10</v>
      </c>
      <c r="I43" s="37">
        <v>2622.8</v>
      </c>
      <c r="J43" s="3" t="s">
        <v>10</v>
      </c>
      <c r="K43" s="37">
        <f>M43</f>
        <v>811.9</v>
      </c>
      <c r="L43" s="37" t="s">
        <v>10</v>
      </c>
      <c r="M43" s="37">
        <v>811.9</v>
      </c>
      <c r="N43" s="5" t="s">
        <v>10</v>
      </c>
    </row>
    <row r="44" spans="1:16" ht="37.5" customHeight="1" x14ac:dyDescent="0.2">
      <c r="A44" s="28">
        <v>33</v>
      </c>
      <c r="B44" s="18" t="s">
        <v>25</v>
      </c>
      <c r="C44" s="38" t="s">
        <v>98</v>
      </c>
      <c r="D44" s="38" t="s">
        <v>17</v>
      </c>
      <c r="E44" s="81" t="s">
        <v>11</v>
      </c>
      <c r="F44" s="81"/>
      <c r="G44" s="37">
        <f>I44+H44</f>
        <v>200</v>
      </c>
      <c r="H44" s="3"/>
      <c r="I44" s="37">
        <v>200</v>
      </c>
      <c r="J44" s="3" t="s">
        <v>10</v>
      </c>
      <c r="K44" s="3">
        <f t="shared" si="1"/>
        <v>193.5</v>
      </c>
      <c r="L44" s="3" t="s">
        <v>10</v>
      </c>
      <c r="M44" s="3">
        <v>193.5</v>
      </c>
      <c r="N44" s="5" t="s">
        <v>10</v>
      </c>
      <c r="O44" s="103"/>
      <c r="P44" s="104"/>
    </row>
    <row r="45" spans="1:16" ht="37.5" customHeight="1" x14ac:dyDescent="0.2">
      <c r="A45" s="28">
        <v>34</v>
      </c>
      <c r="B45" s="22" t="s">
        <v>88</v>
      </c>
      <c r="C45" s="39" t="s">
        <v>43</v>
      </c>
      <c r="D45" s="39" t="s">
        <v>22</v>
      </c>
      <c r="E45" s="80" t="s">
        <v>11</v>
      </c>
      <c r="F45" s="80"/>
      <c r="G45" s="37">
        <f t="shared" ref="G45:G53" si="3">I45</f>
        <v>965</v>
      </c>
      <c r="H45" s="3"/>
      <c r="I45" s="37">
        <v>965</v>
      </c>
      <c r="J45" s="3"/>
      <c r="K45" s="37">
        <f>M45</f>
        <v>575.29999999999995</v>
      </c>
      <c r="L45" s="3"/>
      <c r="M45" s="37">
        <v>575.29999999999995</v>
      </c>
      <c r="N45" s="5"/>
    </row>
    <row r="46" spans="1:16" s="61" customFormat="1" ht="37.5" customHeight="1" x14ac:dyDescent="0.2">
      <c r="A46" s="28">
        <v>35</v>
      </c>
      <c r="B46" s="23" t="s">
        <v>89</v>
      </c>
      <c r="C46" s="13" t="s">
        <v>92</v>
      </c>
      <c r="D46" s="39" t="s">
        <v>17</v>
      </c>
      <c r="E46" s="14">
        <v>132700</v>
      </c>
      <c r="F46" s="14">
        <v>26500</v>
      </c>
      <c r="G46" s="37">
        <f t="shared" si="3"/>
        <v>12370</v>
      </c>
      <c r="H46" s="3"/>
      <c r="I46" s="37">
        <v>12370</v>
      </c>
      <c r="J46" s="37"/>
      <c r="K46" s="37">
        <f>M46</f>
        <v>12370</v>
      </c>
      <c r="L46" s="37"/>
      <c r="M46" s="37">
        <v>12370</v>
      </c>
      <c r="N46" s="5"/>
    </row>
    <row r="47" spans="1:16" ht="37.5" customHeight="1" x14ac:dyDescent="0.2">
      <c r="A47" s="28">
        <v>36</v>
      </c>
      <c r="B47" s="21" t="s">
        <v>90</v>
      </c>
      <c r="C47" s="10" t="s">
        <v>91</v>
      </c>
      <c r="D47" s="38" t="s">
        <v>17</v>
      </c>
      <c r="E47" s="11">
        <v>97000</v>
      </c>
      <c r="F47" s="36">
        <v>20000</v>
      </c>
      <c r="G47" s="37">
        <f t="shared" si="3"/>
        <v>1500</v>
      </c>
      <c r="H47" s="3"/>
      <c r="I47" s="37">
        <v>1500</v>
      </c>
      <c r="J47" s="3"/>
      <c r="K47" s="3">
        <f>M47</f>
        <v>1500</v>
      </c>
      <c r="L47" s="3"/>
      <c r="M47" s="37">
        <v>1500</v>
      </c>
      <c r="N47" s="5"/>
    </row>
    <row r="48" spans="1:16" s="2" customFormat="1" ht="45" customHeight="1" x14ac:dyDescent="0.2">
      <c r="A48" s="72">
        <v>37</v>
      </c>
      <c r="B48" s="73" t="s">
        <v>86</v>
      </c>
      <c r="C48" s="95" t="s">
        <v>48</v>
      </c>
      <c r="D48" s="95" t="s">
        <v>17</v>
      </c>
      <c r="E48" s="81">
        <v>41490</v>
      </c>
      <c r="F48" s="81">
        <v>8000</v>
      </c>
      <c r="G48" s="6">
        <f t="shared" si="3"/>
        <v>10481.1</v>
      </c>
      <c r="H48" s="4" t="s">
        <v>10</v>
      </c>
      <c r="I48" s="6">
        <f>I49+I50+I51</f>
        <v>10481.1</v>
      </c>
      <c r="J48" s="4" t="s">
        <v>10</v>
      </c>
      <c r="K48" s="6">
        <f t="shared" si="1"/>
        <v>9269.1999999999989</v>
      </c>
      <c r="L48" s="6" t="s">
        <v>10</v>
      </c>
      <c r="M48" s="6">
        <f>M49+M50+M51</f>
        <v>9269.1999999999989</v>
      </c>
      <c r="N48" s="4" t="s">
        <v>10</v>
      </c>
    </row>
    <row r="49" spans="1:15" ht="32.25" customHeight="1" x14ac:dyDescent="0.2">
      <c r="A49" s="38"/>
      <c r="B49" s="74" t="s">
        <v>50</v>
      </c>
      <c r="C49" s="95"/>
      <c r="D49" s="95"/>
      <c r="E49" s="81"/>
      <c r="F49" s="81"/>
      <c r="G49" s="37">
        <f t="shared" si="3"/>
        <v>3329.1</v>
      </c>
      <c r="H49" s="3" t="s">
        <v>10</v>
      </c>
      <c r="I49" s="37">
        <v>3329.1</v>
      </c>
      <c r="J49" s="3" t="s">
        <v>10</v>
      </c>
      <c r="K49" s="37">
        <f t="shared" si="1"/>
        <v>2678.7</v>
      </c>
      <c r="L49" s="37" t="s">
        <v>10</v>
      </c>
      <c r="M49" s="37">
        <f>2668.7+10</f>
        <v>2678.7</v>
      </c>
      <c r="N49" s="3" t="s">
        <v>10</v>
      </c>
      <c r="O49" s="61"/>
    </row>
    <row r="50" spans="1:15" ht="42.75" customHeight="1" x14ac:dyDescent="0.2">
      <c r="A50" s="38"/>
      <c r="B50" s="74" t="s">
        <v>49</v>
      </c>
      <c r="C50" s="95"/>
      <c r="D50" s="95"/>
      <c r="E50" s="81"/>
      <c r="F50" s="81"/>
      <c r="G50" s="37">
        <f t="shared" si="3"/>
        <v>4555</v>
      </c>
      <c r="H50" s="3" t="s">
        <v>10</v>
      </c>
      <c r="I50" s="37">
        <v>4555</v>
      </c>
      <c r="J50" s="3" t="s">
        <v>10</v>
      </c>
      <c r="K50" s="37">
        <f t="shared" si="1"/>
        <v>3993.6</v>
      </c>
      <c r="L50" s="37" t="s">
        <v>10</v>
      </c>
      <c r="M50" s="37">
        <v>3993.6</v>
      </c>
      <c r="N50" s="3" t="s">
        <v>10</v>
      </c>
      <c r="O50" s="61"/>
    </row>
    <row r="51" spans="1:15" ht="40.5" customHeight="1" x14ac:dyDescent="0.2">
      <c r="A51" s="38"/>
      <c r="B51" s="74" t="s">
        <v>51</v>
      </c>
      <c r="C51" s="95"/>
      <c r="D51" s="95"/>
      <c r="E51" s="81"/>
      <c r="F51" s="81"/>
      <c r="G51" s="37">
        <f t="shared" si="3"/>
        <v>2597</v>
      </c>
      <c r="H51" s="3" t="s">
        <v>10</v>
      </c>
      <c r="I51" s="37">
        <v>2597</v>
      </c>
      <c r="J51" s="3" t="s">
        <v>10</v>
      </c>
      <c r="K51" s="37">
        <f t="shared" si="1"/>
        <v>2596.9</v>
      </c>
      <c r="L51" s="37" t="s">
        <v>10</v>
      </c>
      <c r="M51" s="37">
        <v>2596.9</v>
      </c>
      <c r="N51" s="3" t="s">
        <v>10</v>
      </c>
      <c r="O51" s="61"/>
    </row>
    <row r="52" spans="1:15" ht="34.5" customHeight="1" x14ac:dyDescent="0.2">
      <c r="A52" s="28">
        <v>38</v>
      </c>
      <c r="B52" s="19" t="s">
        <v>75</v>
      </c>
      <c r="C52" s="38" t="s">
        <v>74</v>
      </c>
      <c r="D52" s="38" t="s">
        <v>62</v>
      </c>
      <c r="E52" s="37">
        <v>2100</v>
      </c>
      <c r="F52" s="37">
        <v>600</v>
      </c>
      <c r="G52" s="37">
        <f t="shared" si="3"/>
        <v>1329</v>
      </c>
      <c r="H52" s="3"/>
      <c r="I52" s="37">
        <v>1329</v>
      </c>
      <c r="J52" s="3"/>
      <c r="K52" s="3">
        <f t="shared" si="1"/>
        <v>1245.4000000000001</v>
      </c>
      <c r="L52" s="3"/>
      <c r="M52" s="3">
        <v>1245.4000000000001</v>
      </c>
      <c r="N52" s="5"/>
      <c r="O52" s="61"/>
    </row>
    <row r="53" spans="1:15" ht="39.75" customHeight="1" x14ac:dyDescent="0.2">
      <c r="A53" s="28">
        <v>39</v>
      </c>
      <c r="B53" s="15" t="s">
        <v>24</v>
      </c>
      <c r="C53" s="38" t="s">
        <v>87</v>
      </c>
      <c r="D53" s="38" t="s">
        <v>17</v>
      </c>
      <c r="E53" s="80" t="s">
        <v>11</v>
      </c>
      <c r="F53" s="80"/>
      <c r="G53" s="37">
        <f t="shared" si="3"/>
        <v>2551.6999999999998</v>
      </c>
      <c r="H53" s="3"/>
      <c r="I53" s="37">
        <v>2551.6999999999998</v>
      </c>
      <c r="J53" s="3"/>
      <c r="K53" s="3">
        <f>M53</f>
        <v>2420.1999999999998</v>
      </c>
      <c r="L53" s="3"/>
      <c r="M53" s="37">
        <f>2400.5+19.7</f>
        <v>2420.1999999999998</v>
      </c>
      <c r="N53" s="5"/>
      <c r="O53" s="61"/>
    </row>
    <row r="54" spans="1:15" ht="44.25" customHeight="1" x14ac:dyDescent="0.2">
      <c r="A54" s="68">
        <v>40</v>
      </c>
      <c r="B54" s="69" t="s">
        <v>28</v>
      </c>
      <c r="C54" s="13" t="s">
        <v>29</v>
      </c>
      <c r="D54" s="39" t="s">
        <v>30</v>
      </c>
      <c r="E54" s="100" t="s">
        <v>11</v>
      </c>
      <c r="F54" s="100"/>
      <c r="G54" s="14">
        <f>I54</f>
        <v>500</v>
      </c>
      <c r="H54" s="70"/>
      <c r="I54" s="14">
        <v>500</v>
      </c>
      <c r="J54" s="70"/>
      <c r="K54" s="70">
        <f>M54</f>
        <v>0</v>
      </c>
      <c r="L54" s="70"/>
      <c r="M54" s="14">
        <v>0</v>
      </c>
      <c r="N54" s="71"/>
    </row>
    <row r="55" spans="1:15" ht="27.75" customHeight="1" x14ac:dyDescent="0.2">
      <c r="A55" s="72"/>
      <c r="B55" s="105" t="s">
        <v>12</v>
      </c>
      <c r="C55" s="105"/>
      <c r="D55" s="105"/>
      <c r="E55" s="105"/>
      <c r="F55" s="105"/>
      <c r="G55" s="6">
        <f>SUM(G11:G21)+SUM(G23:G48)+SUM(G52:G53)</f>
        <v>112337.7</v>
      </c>
      <c r="H55" s="6">
        <f>SUM(H11:H21)+SUM(H23:H48)+SUM(H52:H53)</f>
        <v>0</v>
      </c>
      <c r="I55" s="6">
        <f>SUM(I11:I21)+SUM(I23:I48)+SUM(I52:I54)</f>
        <v>112837.7</v>
      </c>
      <c r="J55" s="6">
        <f>SUM(J11:J21)+SUM(J23:J48)+SUM(J52:J53)</f>
        <v>0</v>
      </c>
      <c r="K55" s="6">
        <f>SUM(K11:K21)+SUM(K23:K48)+SUM(K52:K53)</f>
        <v>97670.3</v>
      </c>
      <c r="L55" s="6">
        <f>SUM(L11:L21)+SUM(L23:L48)+SUM(L52:L53)</f>
        <v>0</v>
      </c>
      <c r="M55" s="6">
        <f>SUM(M11:M21)+SUM(M23:M48)+SUM(M52:M53)</f>
        <v>97670.3</v>
      </c>
      <c r="N55" s="6">
        <f>SUM(N11:N21)+SUM(N23:N48)+SUM(N52:N53)</f>
        <v>0</v>
      </c>
    </row>
    <row r="56" spans="1:15" s="66" customFormat="1" ht="25.5" customHeight="1" x14ac:dyDescent="0.3">
      <c r="A56" s="63"/>
      <c r="B56" s="64"/>
      <c r="C56" s="64"/>
      <c r="D56" s="64"/>
      <c r="E56" s="64"/>
      <c r="F56" s="64"/>
      <c r="G56" s="64"/>
      <c r="H56" s="64"/>
      <c r="I56" s="62"/>
      <c r="J56" s="62"/>
      <c r="K56" s="65"/>
      <c r="L56" s="65"/>
      <c r="M56" s="65"/>
      <c r="N56" s="65"/>
    </row>
    <row r="57" spans="1:15" s="66" customFormat="1" ht="22.5" customHeight="1" x14ac:dyDescent="0.3">
      <c r="A57" s="63"/>
      <c r="B57" s="64"/>
      <c r="C57" s="64"/>
      <c r="D57" s="64"/>
      <c r="E57" s="64"/>
      <c r="F57" s="64"/>
      <c r="G57" s="64"/>
      <c r="H57" s="64"/>
      <c r="I57" s="62"/>
      <c r="J57" s="62"/>
      <c r="K57" s="67"/>
      <c r="L57" s="65"/>
      <c r="M57" s="65"/>
      <c r="N57" s="65"/>
    </row>
    <row r="58" spans="1:15" ht="27.75" customHeight="1" x14ac:dyDescent="0.2"/>
    <row r="59" spans="1:15" ht="27.75" customHeight="1" x14ac:dyDescent="0.2"/>
    <row r="60" spans="1:15" ht="27.75" customHeight="1" x14ac:dyDescent="0.2"/>
    <row r="61" spans="1:15" ht="27.75" customHeight="1" x14ac:dyDescent="0.2"/>
    <row r="62" spans="1:15" ht="27.75" customHeight="1" x14ac:dyDescent="0.2"/>
    <row r="63" spans="1:15" ht="27.75" customHeight="1" x14ac:dyDescent="0.2"/>
    <row r="64" spans="1:15" ht="27.75" customHeight="1" x14ac:dyDescent="0.2"/>
    <row r="65" ht="27.75" customHeight="1" x14ac:dyDescent="0.2"/>
    <row r="66" ht="27.75" customHeight="1" x14ac:dyDescent="0.2"/>
    <row r="67" ht="27.75" customHeight="1" x14ac:dyDescent="0.2"/>
    <row r="68" ht="27.75" customHeight="1" x14ac:dyDescent="0.2"/>
    <row r="69" ht="27.75" customHeight="1" x14ac:dyDescent="0.2"/>
    <row r="70" ht="27.75" customHeight="1" x14ac:dyDescent="0.2"/>
    <row r="71" ht="27.75" customHeight="1" x14ac:dyDescent="0.2"/>
    <row r="72" ht="27.75" customHeight="1" x14ac:dyDescent="0.2"/>
    <row r="73" ht="27.75" customHeight="1" x14ac:dyDescent="0.2"/>
    <row r="74" ht="27.75" customHeight="1" x14ac:dyDescent="0.2"/>
    <row r="75" ht="27.75" customHeight="1" x14ac:dyDescent="0.2"/>
    <row r="76" ht="27.75" customHeight="1" x14ac:dyDescent="0.2"/>
    <row r="77" ht="27.75" customHeight="1" x14ac:dyDescent="0.2"/>
    <row r="78" ht="27.75" customHeight="1" x14ac:dyDescent="0.2"/>
    <row r="79" ht="27.75" customHeight="1" x14ac:dyDescent="0.2"/>
    <row r="80" ht="27.75" customHeight="1" x14ac:dyDescent="0.2"/>
    <row r="81" ht="27.75" customHeight="1" x14ac:dyDescent="0.2"/>
    <row r="82" ht="27.75" customHeight="1" x14ac:dyDescent="0.2"/>
    <row r="83" ht="27.75" customHeight="1" x14ac:dyDescent="0.2"/>
    <row r="84" ht="27.75" customHeight="1" x14ac:dyDescent="0.2"/>
    <row r="85" ht="27.75" customHeight="1" x14ac:dyDescent="0.2"/>
    <row r="86" ht="27.75" customHeight="1" x14ac:dyDescent="0.2"/>
    <row r="87" ht="27.75" customHeight="1" x14ac:dyDescent="0.2"/>
    <row r="88" ht="27.75" customHeight="1" x14ac:dyDescent="0.2"/>
    <row r="89" ht="27.75" customHeight="1" x14ac:dyDescent="0.2"/>
    <row r="90" ht="27.75" customHeight="1" x14ac:dyDescent="0.2"/>
    <row r="91" ht="27.75" customHeight="1" x14ac:dyDescent="0.2"/>
    <row r="92" ht="27.75" customHeight="1" x14ac:dyDescent="0.2"/>
    <row r="93" ht="27.75" customHeight="1" x14ac:dyDescent="0.2"/>
    <row r="94" ht="27.75" customHeight="1" x14ac:dyDescent="0.2"/>
    <row r="95" ht="27.75" customHeight="1" x14ac:dyDescent="0.2"/>
    <row r="96" ht="27.75" customHeight="1" x14ac:dyDescent="0.2"/>
    <row r="97" ht="27.75" customHeight="1" x14ac:dyDescent="0.2"/>
    <row r="98" ht="27.75" customHeight="1" x14ac:dyDescent="0.2"/>
    <row r="99" ht="27.75" customHeight="1" x14ac:dyDescent="0.2"/>
    <row r="100" ht="27.75" customHeight="1" x14ac:dyDescent="0.2"/>
    <row r="101" ht="27.75" customHeight="1" x14ac:dyDescent="0.2"/>
    <row r="102" ht="27.75" customHeight="1" x14ac:dyDescent="0.2"/>
    <row r="103" ht="27.75" customHeight="1" x14ac:dyDescent="0.2"/>
    <row r="104" ht="27.75" customHeight="1" x14ac:dyDescent="0.2"/>
    <row r="105" ht="27.75" customHeight="1" x14ac:dyDescent="0.2"/>
    <row r="106" ht="27.75" customHeight="1" x14ac:dyDescent="0.2"/>
    <row r="107" ht="27.75" customHeight="1" x14ac:dyDescent="0.2"/>
    <row r="108" ht="27.75" customHeight="1" x14ac:dyDescent="0.2"/>
    <row r="109" ht="27.75" customHeight="1" x14ac:dyDescent="0.2"/>
    <row r="110" ht="27.75" customHeight="1" x14ac:dyDescent="0.2"/>
    <row r="111" ht="27.75" customHeight="1" x14ac:dyDescent="0.2"/>
    <row r="112" ht="27.75" customHeight="1" x14ac:dyDescent="0.2"/>
    <row r="113" ht="27.75" customHeight="1" x14ac:dyDescent="0.2"/>
    <row r="114" ht="27.75" customHeight="1" x14ac:dyDescent="0.2"/>
    <row r="115" ht="27.75" customHeight="1" x14ac:dyDescent="0.2"/>
    <row r="116" ht="27.75" customHeight="1" x14ac:dyDescent="0.2"/>
    <row r="117" ht="27.75" customHeight="1" x14ac:dyDescent="0.2"/>
    <row r="118" ht="27.75" customHeight="1" x14ac:dyDescent="0.2"/>
    <row r="119" ht="27.75" customHeight="1" x14ac:dyDescent="0.2"/>
    <row r="120" ht="27.75" customHeight="1" x14ac:dyDescent="0.2"/>
    <row r="121" ht="27.75" customHeight="1" x14ac:dyDescent="0.2"/>
    <row r="122" ht="27.75" customHeight="1" x14ac:dyDescent="0.2"/>
    <row r="123" ht="27.75" customHeight="1" x14ac:dyDescent="0.2"/>
    <row r="124" ht="27.75" customHeight="1" x14ac:dyDescent="0.2"/>
    <row r="125" ht="27.75" customHeight="1" x14ac:dyDescent="0.2"/>
    <row r="126" ht="27.75" customHeight="1" x14ac:dyDescent="0.2"/>
    <row r="127" ht="27.75" customHeight="1" x14ac:dyDescent="0.2"/>
    <row r="128" ht="27.75" customHeight="1" x14ac:dyDescent="0.2"/>
    <row r="129" ht="27.75" customHeight="1" x14ac:dyDescent="0.2"/>
    <row r="130" ht="27.75" customHeight="1" x14ac:dyDescent="0.2"/>
    <row r="131" ht="27.75" customHeight="1" x14ac:dyDescent="0.2"/>
    <row r="132" ht="27.75" customHeight="1" x14ac:dyDescent="0.2"/>
    <row r="133" ht="27.75" customHeight="1" x14ac:dyDescent="0.2"/>
    <row r="134" ht="27.75" customHeight="1" x14ac:dyDescent="0.2"/>
    <row r="135" ht="27.75" customHeight="1" x14ac:dyDescent="0.2"/>
    <row r="136" ht="27.75" customHeight="1" x14ac:dyDescent="0.2"/>
    <row r="137" ht="27.75" customHeight="1" x14ac:dyDescent="0.2"/>
    <row r="138" ht="27.75" customHeight="1" x14ac:dyDescent="0.2"/>
    <row r="139" ht="27.75" customHeight="1" x14ac:dyDescent="0.2"/>
    <row r="140" ht="27.75" customHeight="1" x14ac:dyDescent="0.2"/>
    <row r="141" ht="27.75" customHeight="1" x14ac:dyDescent="0.2"/>
    <row r="142" ht="27.75" customHeight="1" x14ac:dyDescent="0.2"/>
    <row r="143" ht="27.75" customHeight="1" x14ac:dyDescent="0.2"/>
    <row r="144" ht="27.75" customHeight="1" x14ac:dyDescent="0.2"/>
    <row r="145" ht="27.75" customHeight="1" x14ac:dyDescent="0.2"/>
    <row r="146" ht="27.75" customHeight="1" x14ac:dyDescent="0.2"/>
    <row r="147" ht="27.75" customHeight="1" x14ac:dyDescent="0.2"/>
    <row r="148" ht="27.75" customHeight="1" x14ac:dyDescent="0.2"/>
    <row r="149" ht="27.75" customHeight="1" x14ac:dyDescent="0.2"/>
    <row r="150" ht="27.75" customHeight="1" x14ac:dyDescent="0.2"/>
    <row r="151" ht="27.75" customHeight="1" x14ac:dyDescent="0.2"/>
    <row r="152" ht="27.75" customHeight="1" x14ac:dyDescent="0.2"/>
    <row r="153" ht="27.75" customHeight="1" x14ac:dyDescent="0.2"/>
    <row r="154" ht="27.75" customHeight="1" x14ac:dyDescent="0.2"/>
    <row r="155" ht="27.75" customHeight="1" x14ac:dyDescent="0.2"/>
    <row r="156" ht="27.75" customHeight="1" x14ac:dyDescent="0.2"/>
    <row r="157" ht="27.75" customHeight="1" x14ac:dyDescent="0.2"/>
    <row r="158" ht="27.75" customHeight="1" x14ac:dyDescent="0.2"/>
    <row r="159" ht="27.75" customHeight="1" x14ac:dyDescent="0.2"/>
    <row r="160" ht="27.75" customHeight="1" x14ac:dyDescent="0.2"/>
    <row r="161" ht="27.75" customHeight="1" x14ac:dyDescent="0.2"/>
    <row r="162" ht="27.75" customHeight="1" x14ac:dyDescent="0.2"/>
    <row r="163" ht="27.75" customHeight="1" x14ac:dyDescent="0.2"/>
    <row r="164" ht="27.75" customHeight="1" x14ac:dyDescent="0.2"/>
    <row r="165" ht="27.75" customHeight="1" x14ac:dyDescent="0.2"/>
    <row r="166" ht="27.75" customHeight="1" x14ac:dyDescent="0.2"/>
    <row r="167" ht="27.75" customHeight="1" x14ac:dyDescent="0.2"/>
    <row r="168" ht="27.75" customHeight="1" x14ac:dyDescent="0.2"/>
    <row r="169" ht="27.75" customHeight="1" x14ac:dyDescent="0.2"/>
    <row r="170" ht="27.75" customHeight="1" x14ac:dyDescent="0.2"/>
    <row r="171" ht="27.75" customHeight="1" x14ac:dyDescent="0.2"/>
    <row r="172" ht="27.75" customHeight="1" x14ac:dyDescent="0.2"/>
    <row r="173" ht="27.75" customHeight="1" x14ac:dyDescent="0.2"/>
    <row r="174" ht="27.75" customHeight="1" x14ac:dyDescent="0.2"/>
    <row r="175" ht="27.75" customHeight="1" x14ac:dyDescent="0.2"/>
    <row r="176" ht="27.75" customHeight="1" x14ac:dyDescent="0.2"/>
    <row r="177" ht="27.75" customHeight="1" x14ac:dyDescent="0.2"/>
    <row r="178" ht="27.75" customHeight="1" x14ac:dyDescent="0.2"/>
    <row r="179" ht="27.75" customHeight="1" x14ac:dyDescent="0.2"/>
    <row r="180" ht="27.75" customHeight="1" x14ac:dyDescent="0.2"/>
    <row r="181" ht="27.75" customHeight="1" x14ac:dyDescent="0.2"/>
    <row r="182" ht="27.75" customHeight="1" x14ac:dyDescent="0.2"/>
    <row r="183" ht="27.75" customHeight="1" x14ac:dyDescent="0.2"/>
    <row r="184" ht="27.75" customHeight="1" x14ac:dyDescent="0.2"/>
    <row r="185" ht="27.75" customHeight="1" x14ac:dyDescent="0.2"/>
    <row r="186" ht="27.75" customHeight="1" x14ac:dyDescent="0.2"/>
    <row r="187" ht="27.75" customHeight="1" x14ac:dyDescent="0.2"/>
    <row r="188" ht="27.75" customHeight="1" x14ac:dyDescent="0.2"/>
    <row r="189" ht="27.75" customHeight="1" x14ac:dyDescent="0.2"/>
    <row r="190" ht="27.75" customHeight="1" x14ac:dyDescent="0.2"/>
    <row r="191" ht="27.75" customHeight="1" x14ac:dyDescent="0.2"/>
    <row r="192" ht="27.75" customHeight="1" x14ac:dyDescent="0.2"/>
    <row r="193" ht="27.75" customHeight="1" x14ac:dyDescent="0.2"/>
    <row r="194" ht="27.75" customHeight="1" x14ac:dyDescent="0.2"/>
    <row r="195" ht="27.75" customHeight="1" x14ac:dyDescent="0.2"/>
    <row r="196" ht="27.75" customHeight="1" x14ac:dyDescent="0.2"/>
    <row r="197" ht="27.75" customHeight="1" x14ac:dyDescent="0.2"/>
    <row r="198" ht="27.75" customHeight="1" x14ac:dyDescent="0.2"/>
    <row r="199" ht="27.75" customHeight="1" x14ac:dyDescent="0.2"/>
    <row r="200" ht="27.75" customHeight="1" x14ac:dyDescent="0.2"/>
    <row r="201" ht="27.75" customHeight="1" x14ac:dyDescent="0.2"/>
    <row r="202" ht="27.75" customHeight="1" x14ac:dyDescent="0.2"/>
    <row r="203" ht="27.75" customHeight="1" x14ac:dyDescent="0.2"/>
    <row r="204" ht="27.75" customHeight="1" x14ac:dyDescent="0.2"/>
    <row r="205" ht="27.75" customHeight="1" x14ac:dyDescent="0.2"/>
    <row r="206" ht="27.75" customHeight="1" x14ac:dyDescent="0.2"/>
    <row r="207" ht="27.75" customHeight="1" x14ac:dyDescent="0.2"/>
    <row r="208" ht="27.75" customHeight="1" x14ac:dyDescent="0.2"/>
    <row r="209" ht="27.75" customHeight="1" x14ac:dyDescent="0.2"/>
    <row r="210" ht="27.75" customHeight="1" x14ac:dyDescent="0.2"/>
    <row r="211" ht="27.75" customHeight="1" x14ac:dyDescent="0.2"/>
    <row r="212" ht="27.75" customHeight="1" x14ac:dyDescent="0.2"/>
    <row r="213" ht="27.75" customHeight="1" x14ac:dyDescent="0.2"/>
    <row r="214" ht="27.75" customHeight="1" x14ac:dyDescent="0.2"/>
    <row r="215" ht="27.75" customHeight="1" x14ac:dyDescent="0.2"/>
    <row r="216" ht="27.75" customHeight="1" x14ac:dyDescent="0.2"/>
    <row r="217" ht="27.75" customHeight="1" x14ac:dyDescent="0.2"/>
    <row r="218" ht="27.75" customHeight="1" x14ac:dyDescent="0.2"/>
    <row r="219" ht="27.75" customHeight="1" x14ac:dyDescent="0.2"/>
    <row r="220" ht="27.75" customHeight="1" x14ac:dyDescent="0.2"/>
    <row r="221" ht="27.75" customHeight="1" x14ac:dyDescent="0.2"/>
    <row r="222" ht="27.75" customHeight="1" x14ac:dyDescent="0.2"/>
    <row r="223" ht="27.75" customHeight="1" x14ac:dyDescent="0.2"/>
    <row r="224" ht="27.75" customHeight="1" x14ac:dyDescent="0.2"/>
    <row r="225" ht="27.75" customHeight="1" x14ac:dyDescent="0.2"/>
    <row r="226" ht="27.75" customHeight="1" x14ac:dyDescent="0.2"/>
    <row r="227" ht="27.75" customHeight="1" x14ac:dyDescent="0.2"/>
    <row r="228" ht="27.75" customHeight="1" x14ac:dyDescent="0.2"/>
    <row r="229" ht="27.75" customHeight="1" x14ac:dyDescent="0.2"/>
    <row r="230" ht="27.75" customHeight="1" x14ac:dyDescent="0.2"/>
    <row r="231" ht="27.75" customHeight="1" x14ac:dyDescent="0.2"/>
    <row r="232" ht="27.75" customHeight="1" x14ac:dyDescent="0.2"/>
    <row r="233" ht="27.75" customHeight="1" x14ac:dyDescent="0.2"/>
    <row r="234" ht="27.75" customHeight="1" x14ac:dyDescent="0.2"/>
    <row r="235" ht="27.75" customHeight="1" x14ac:dyDescent="0.2"/>
    <row r="236" ht="27.75" customHeight="1" x14ac:dyDescent="0.2"/>
    <row r="237" ht="27.75" customHeight="1" x14ac:dyDescent="0.2"/>
    <row r="238" ht="27.75" customHeight="1" x14ac:dyDescent="0.2"/>
    <row r="239" ht="27.75" customHeight="1" x14ac:dyDescent="0.2"/>
    <row r="240" ht="27.75" customHeight="1" x14ac:dyDescent="0.2"/>
    <row r="241" ht="27.75" customHeight="1" x14ac:dyDescent="0.2"/>
    <row r="242" ht="27.75" customHeight="1" x14ac:dyDescent="0.2"/>
    <row r="243" ht="27.75" customHeight="1" x14ac:dyDescent="0.2"/>
    <row r="244" ht="27.75" customHeight="1" x14ac:dyDescent="0.2"/>
    <row r="245" ht="27.75" customHeight="1" x14ac:dyDescent="0.2"/>
    <row r="246" ht="27.75" customHeight="1" x14ac:dyDescent="0.2"/>
    <row r="247" ht="27.75" customHeight="1" x14ac:dyDescent="0.2"/>
    <row r="248" ht="27.75" customHeight="1" x14ac:dyDescent="0.2"/>
    <row r="249" ht="27.75" customHeight="1" x14ac:dyDescent="0.2"/>
    <row r="250" ht="27.75" customHeight="1" x14ac:dyDescent="0.2"/>
    <row r="251" ht="27.75" customHeight="1" x14ac:dyDescent="0.2"/>
    <row r="252" ht="27.75" customHeight="1" x14ac:dyDescent="0.2"/>
    <row r="253" ht="27.75" customHeight="1" x14ac:dyDescent="0.2"/>
    <row r="254" ht="27.75" customHeight="1" x14ac:dyDescent="0.2"/>
    <row r="255" ht="27.75" customHeight="1" x14ac:dyDescent="0.2"/>
    <row r="256" ht="27.75" customHeight="1" x14ac:dyDescent="0.2"/>
    <row r="257" ht="27.75" customHeight="1" x14ac:dyDescent="0.2"/>
    <row r="258" ht="27.75" customHeight="1" x14ac:dyDescent="0.2"/>
    <row r="259" ht="27.75" customHeight="1" x14ac:dyDescent="0.2"/>
    <row r="260" ht="27.75" customHeight="1" x14ac:dyDescent="0.2"/>
    <row r="261" ht="27.75" customHeight="1" x14ac:dyDescent="0.2"/>
    <row r="262" ht="27.75" customHeight="1" x14ac:dyDescent="0.2"/>
    <row r="263" ht="27.75" customHeight="1" x14ac:dyDescent="0.2"/>
    <row r="264" ht="27.75" customHeight="1" x14ac:dyDescent="0.2"/>
    <row r="265" ht="27.75" customHeight="1" x14ac:dyDescent="0.2"/>
    <row r="266" ht="27.75" customHeight="1" x14ac:dyDescent="0.2"/>
    <row r="267" ht="27.75" customHeight="1" x14ac:dyDescent="0.2"/>
    <row r="268" ht="27.75" customHeight="1" x14ac:dyDescent="0.2"/>
    <row r="269" ht="27.75" customHeight="1" x14ac:dyDescent="0.2"/>
    <row r="270" ht="27.75" customHeight="1" x14ac:dyDescent="0.2"/>
    <row r="271" ht="27.75" customHeight="1" x14ac:dyDescent="0.2"/>
    <row r="272" ht="27.75" customHeight="1" x14ac:dyDescent="0.2"/>
    <row r="273" ht="27.75" customHeight="1" x14ac:dyDescent="0.2"/>
    <row r="274" ht="27.75" customHeight="1" x14ac:dyDescent="0.2"/>
    <row r="275" ht="27.75" customHeight="1" x14ac:dyDescent="0.2"/>
    <row r="276" ht="27.75" customHeight="1" x14ac:dyDescent="0.2"/>
    <row r="277" ht="27.75" customHeight="1" x14ac:dyDescent="0.2"/>
    <row r="278" ht="27.75" customHeight="1" x14ac:dyDescent="0.2"/>
    <row r="279" ht="27.75" customHeight="1" x14ac:dyDescent="0.2"/>
    <row r="280" ht="27.75" customHeight="1" x14ac:dyDescent="0.2"/>
    <row r="281" ht="27.75" customHeight="1" x14ac:dyDescent="0.2"/>
    <row r="282" ht="27.75" customHeight="1" x14ac:dyDescent="0.2"/>
    <row r="283" ht="27.75" customHeight="1" x14ac:dyDescent="0.2"/>
    <row r="284" ht="27.75" customHeight="1" x14ac:dyDescent="0.2"/>
    <row r="285" ht="27.75" customHeight="1" x14ac:dyDescent="0.2"/>
    <row r="286" ht="27.75" customHeight="1" x14ac:dyDescent="0.2"/>
    <row r="287" ht="27.75" customHeight="1" x14ac:dyDescent="0.2"/>
    <row r="288" ht="27.75" customHeight="1" x14ac:dyDescent="0.2"/>
    <row r="289" ht="27.75" customHeight="1" x14ac:dyDescent="0.2"/>
    <row r="290" ht="27.75" customHeight="1" x14ac:dyDescent="0.2"/>
    <row r="291" ht="27.75" customHeight="1" x14ac:dyDescent="0.2"/>
    <row r="292" ht="27.75" customHeight="1" x14ac:dyDescent="0.2"/>
    <row r="293" ht="27.75" customHeight="1" x14ac:dyDescent="0.2"/>
    <row r="294" ht="27.75" customHeight="1" x14ac:dyDescent="0.2"/>
    <row r="295" ht="27.75" customHeight="1" x14ac:dyDescent="0.2"/>
    <row r="296" ht="27.75" customHeight="1" x14ac:dyDescent="0.2"/>
    <row r="297" ht="27.75" customHeight="1" x14ac:dyDescent="0.2"/>
    <row r="298" ht="27.75" customHeight="1" x14ac:dyDescent="0.2"/>
    <row r="299" ht="27.75" customHeight="1" x14ac:dyDescent="0.2"/>
    <row r="300" ht="27.75" customHeight="1" x14ac:dyDescent="0.2"/>
    <row r="301" ht="27.75" customHeight="1" x14ac:dyDescent="0.2"/>
    <row r="302" ht="27.75" customHeight="1" x14ac:dyDescent="0.2"/>
    <row r="303" ht="27.75" customHeight="1" x14ac:dyDescent="0.2"/>
    <row r="304" ht="27.75" customHeight="1" x14ac:dyDescent="0.2"/>
    <row r="305" ht="27.75" customHeight="1" x14ac:dyDescent="0.2"/>
    <row r="306" ht="27.75" customHeight="1" x14ac:dyDescent="0.2"/>
    <row r="307" ht="27.75" customHeight="1" x14ac:dyDescent="0.2"/>
    <row r="308" ht="27.75" customHeight="1" x14ac:dyDescent="0.2"/>
    <row r="309" ht="27.75" customHeight="1" x14ac:dyDescent="0.2"/>
    <row r="310" ht="27.75" customHeight="1" x14ac:dyDescent="0.2"/>
    <row r="311" ht="27.75" customHeight="1" x14ac:dyDescent="0.2"/>
    <row r="312" ht="27.75" customHeight="1" x14ac:dyDescent="0.2"/>
    <row r="313" ht="27.75" customHeight="1" x14ac:dyDescent="0.2"/>
  </sheetData>
  <mergeCells count="46">
    <mergeCell ref="E35:F35"/>
    <mergeCell ref="E38:F38"/>
    <mergeCell ref="E39:F39"/>
    <mergeCell ref="E40:F40"/>
    <mergeCell ref="O40:P40"/>
    <mergeCell ref="O41:P41"/>
    <mergeCell ref="O44:P44"/>
    <mergeCell ref="E53:F53"/>
    <mergeCell ref="B55:F55"/>
    <mergeCell ref="C21:C22"/>
    <mergeCell ref="D21:D22"/>
    <mergeCell ref="E21:F22"/>
    <mergeCell ref="E24:F24"/>
    <mergeCell ref="E54:F54"/>
    <mergeCell ref="E41:F41"/>
    <mergeCell ref="E42:F42"/>
    <mergeCell ref="E43:F43"/>
    <mergeCell ref="E44:F44"/>
    <mergeCell ref="E45:F45"/>
    <mergeCell ref="C48:C51"/>
    <mergeCell ref="D48:D51"/>
    <mergeCell ref="F48:F51"/>
    <mergeCell ref="E48:E51"/>
    <mergeCell ref="E33:F33"/>
    <mergeCell ref="E34:F34"/>
    <mergeCell ref="E29:F29"/>
    <mergeCell ref="E27:F27"/>
    <mergeCell ref="G9:G10"/>
    <mergeCell ref="H9:J9"/>
    <mergeCell ref="K9:K10"/>
    <mergeCell ref="E20:F20"/>
    <mergeCell ref="J3:N3"/>
    <mergeCell ref="J1:L1"/>
    <mergeCell ref="L9:N9"/>
    <mergeCell ref="E12:F12"/>
    <mergeCell ref="E19:F19"/>
    <mergeCell ref="A6:N6"/>
    <mergeCell ref="A7:N7"/>
    <mergeCell ref="A8:A10"/>
    <mergeCell ref="B8:B10"/>
    <mergeCell ref="C8:C10"/>
    <mergeCell ref="D8:D10"/>
    <mergeCell ref="E8:E10"/>
    <mergeCell ref="F8:F10"/>
    <mergeCell ref="G8:J8"/>
    <mergeCell ref="K8:N8"/>
  </mergeCells>
  <pageMargins left="0.78740157480314965" right="0.59055118110236227" top="0.78740157480314965" bottom="0.59055118110236227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рік </vt:lpstr>
      <vt:lpstr>'2018 рік '!Заголовки_для_печати</vt:lpstr>
      <vt:lpstr>'2018 рік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2019-02-21T06:09:25Z</cp:lastPrinted>
  <dcterms:created xsi:type="dcterms:W3CDTF">1996-10-08T23:32:33Z</dcterms:created>
  <dcterms:modified xsi:type="dcterms:W3CDTF">2019-02-28T14:58:03Z</dcterms:modified>
</cp:coreProperties>
</file>