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490" windowHeight="7755" tabRatio="842"/>
  </bookViews>
  <sheets>
    <sheet name="Осн. фін. пок." sheetId="14" r:id="rId1"/>
    <sheet name="I. Фін результат" sheetId="2" r:id="rId2"/>
    <sheet name="ІІ. Розр. з бюджетом" sheetId="19" r:id="rId3"/>
    <sheet name="ІІІ. Рух грош. коштів" sheetId="18" r:id="rId4"/>
    <sheet name="IV. Кап. інвестиції" sheetId="3" r:id="rId5"/>
    <sheet name=" V. Коефіцієнти" sheetId="11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5">' V. Коефіцієнти'!$5:$5</definedName>
    <definedName name="_xlnm.Print_Titles" localSheetId="1">'I. Фін результат'!$5:$5</definedName>
    <definedName name="_xlnm.Print_Titles" localSheetId="2">'ІІ. Розр. з бюджетом'!$5:$5</definedName>
    <definedName name="_xlnm.Print_Titles" localSheetId="3">'ІІІ. Рух грош. коштів'!$5:$5</definedName>
    <definedName name="_xlnm.Print_Titles" localSheetId="0">'Осн. фін. пок.'!$54:$54</definedName>
    <definedName name="Заголовки_для_печати_МИ">'[28]1993'!$A$1:$IV$3,'[28]1993'!$A$1:$A$65536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5">' V. Коефіцієнти'!$A$1:$H$26</definedName>
    <definedName name="_xlnm.Print_Area" localSheetId="1">'I. Фін результат'!$A$1:$K$126</definedName>
    <definedName name="_xlnm.Print_Area" localSheetId="4">'IV. Кап. інвестиції'!$A$1:$J$16</definedName>
    <definedName name="_xlnm.Print_Area" localSheetId="2">'ІІ. Розр. з бюджетом'!$A$1:$J$50</definedName>
    <definedName name="_xlnm.Print_Area" localSheetId="3">'ІІІ. Рух грош. коштів'!$A$1:$J$95</definedName>
    <definedName name="_xlnm.Print_Area" localSheetId="0">'Осн. фін. пок.'!$A$1:$J$105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</workbook>
</file>

<file path=xl/calcChain.xml><?xml version="1.0" encoding="utf-8"?>
<calcChain xmlns="http://schemas.openxmlformats.org/spreadsheetml/2006/main">
  <c r="F84" i="18" l="1"/>
  <c r="F71" i="18"/>
  <c r="F69" i="18"/>
  <c r="F55" i="18"/>
  <c r="F52" i="18"/>
  <c r="F50" i="18"/>
  <c r="F48" i="18"/>
  <c r="F47" i="18"/>
  <c r="F46" i="18"/>
  <c r="F43" i="18"/>
  <c r="F29" i="18"/>
  <c r="F28" i="18"/>
  <c r="F27" i="18"/>
  <c r="F26" i="18"/>
  <c r="F25" i="18"/>
  <c r="F24" i="18"/>
  <c r="F23" i="18"/>
  <c r="F21" i="18"/>
  <c r="F20" i="18"/>
  <c r="F19" i="18"/>
  <c r="F18" i="18"/>
  <c r="F17" i="18"/>
  <c r="F16" i="18"/>
  <c r="F13" i="18"/>
  <c r="F44" i="19"/>
  <c r="F43" i="19"/>
  <c r="F42" i="19"/>
  <c r="F41" i="19"/>
  <c r="F39" i="19"/>
  <c r="F38" i="19"/>
  <c r="F20" i="19"/>
  <c r="F18" i="19"/>
  <c r="F15" i="19"/>
  <c r="F111" i="2"/>
  <c r="F90" i="2"/>
  <c r="F87" i="2"/>
  <c r="F85" i="2"/>
  <c r="F83" i="2"/>
  <c r="F81" i="2"/>
  <c r="F79" i="2"/>
  <c r="F76" i="2"/>
  <c r="F75" i="2"/>
  <c r="F74" i="2"/>
  <c r="F73" i="2"/>
  <c r="F72" i="2"/>
  <c r="F71" i="2"/>
  <c r="F70" i="2"/>
  <c r="F63" i="2"/>
  <c r="F55" i="2"/>
  <c r="F54" i="2"/>
  <c r="F53" i="2"/>
  <c r="F52" i="2"/>
  <c r="F51" i="2"/>
  <c r="F50" i="2"/>
  <c r="F49" i="2"/>
  <c r="F48" i="2"/>
  <c r="F47" i="2"/>
  <c r="F22" i="2"/>
  <c r="F21" i="2"/>
  <c r="F20" i="2"/>
  <c r="F17" i="2"/>
  <c r="H85" i="18"/>
  <c r="I85" i="18"/>
  <c r="J85" i="18"/>
  <c r="G85" i="18"/>
  <c r="D85" i="18"/>
  <c r="E85" i="18"/>
  <c r="C85" i="18"/>
  <c r="H56" i="18"/>
  <c r="I56" i="18"/>
  <c r="J56" i="18"/>
  <c r="G56" i="18"/>
  <c r="D56" i="18"/>
  <c r="E56" i="18"/>
  <c r="C56" i="18"/>
  <c r="D102" i="2"/>
  <c r="E102" i="2"/>
  <c r="D101" i="2"/>
  <c r="E101" i="2"/>
  <c r="F7" i="2"/>
  <c r="F98" i="14"/>
  <c r="E98" i="14"/>
  <c r="D98" i="14"/>
  <c r="C98" i="14"/>
  <c r="H24" i="2"/>
  <c r="I24" i="2"/>
  <c r="J24" i="2"/>
  <c r="G24" i="2"/>
  <c r="D24" i="2"/>
  <c r="E24" i="2"/>
  <c r="C24" i="2"/>
  <c r="H108" i="2"/>
  <c r="I108" i="2"/>
  <c r="J108" i="2"/>
  <c r="G108" i="2"/>
  <c r="D108" i="2"/>
  <c r="E108" i="2"/>
  <c r="C108" i="2"/>
  <c r="H29" i="19"/>
  <c r="I29" i="19"/>
  <c r="J29" i="19"/>
  <c r="G29" i="19"/>
  <c r="D29" i="19"/>
  <c r="D46" i="19" s="1"/>
  <c r="D77" i="14" s="1"/>
  <c r="E29" i="19"/>
  <c r="C29" i="19"/>
  <c r="H23" i="19"/>
  <c r="H46" i="19"/>
  <c r="I23" i="19"/>
  <c r="I46" i="19"/>
  <c r="J23" i="19"/>
  <c r="J46" i="19"/>
  <c r="G23" i="19"/>
  <c r="D23" i="19"/>
  <c r="E23" i="19"/>
  <c r="E46" i="19"/>
  <c r="E77" i="14"/>
  <c r="C23" i="19"/>
  <c r="C46" i="19" s="1"/>
  <c r="C77" i="14" s="1"/>
  <c r="H121" i="2"/>
  <c r="I121" i="2"/>
  <c r="J121" i="2"/>
  <c r="G121" i="2"/>
  <c r="D121" i="2"/>
  <c r="E121" i="2"/>
  <c r="C121" i="2"/>
  <c r="J6" i="3"/>
  <c r="I6" i="3"/>
  <c r="H6" i="3"/>
  <c r="G6" i="3"/>
  <c r="E74" i="14"/>
  <c r="D74" i="14"/>
  <c r="C74" i="14"/>
  <c r="F29" i="19"/>
  <c r="F75" i="14"/>
  <c r="C75" i="14"/>
  <c r="F28" i="19"/>
  <c r="F45" i="19"/>
  <c r="F40" i="19"/>
  <c r="F37" i="19"/>
  <c r="F36" i="19"/>
  <c r="F35" i="19"/>
  <c r="F34" i="19"/>
  <c r="F33" i="19"/>
  <c r="F32" i="19"/>
  <c r="F31" i="19"/>
  <c r="F30" i="19"/>
  <c r="F27" i="19"/>
  <c r="F74" i="14" s="1"/>
  <c r="F26" i="19"/>
  <c r="F73" i="14"/>
  <c r="F25" i="19"/>
  <c r="F24" i="19"/>
  <c r="F23" i="19"/>
  <c r="F72" i="14"/>
  <c r="G8" i="2"/>
  <c r="G18" i="2" s="1"/>
  <c r="G77" i="2" s="1"/>
  <c r="D8" i="2"/>
  <c r="D57" i="14"/>
  <c r="C8" i="2"/>
  <c r="C18" i="2" s="1"/>
  <c r="F19" i="19"/>
  <c r="F17" i="19"/>
  <c r="F16" i="19"/>
  <c r="F14" i="19"/>
  <c r="F13" i="19"/>
  <c r="F11" i="19"/>
  <c r="F10" i="19"/>
  <c r="F9" i="19"/>
  <c r="F12" i="19"/>
  <c r="F8" i="19"/>
  <c r="F11" i="3"/>
  <c r="F10" i="3"/>
  <c r="F9" i="3"/>
  <c r="F8" i="3"/>
  <c r="F7" i="3"/>
  <c r="E6" i="3"/>
  <c r="E86" i="14" s="1"/>
  <c r="D6" i="3"/>
  <c r="D86" i="14"/>
  <c r="C6" i="3"/>
  <c r="C86" i="14" s="1"/>
  <c r="F88" i="18"/>
  <c r="F83" i="14"/>
  <c r="F70" i="18"/>
  <c r="F68" i="18"/>
  <c r="F67" i="18"/>
  <c r="F66" i="18"/>
  <c r="F65" i="18"/>
  <c r="F63" i="18"/>
  <c r="F62" i="18"/>
  <c r="F61" i="18"/>
  <c r="F59" i="18"/>
  <c r="F85" i="18"/>
  <c r="F82" i="14" s="1"/>
  <c r="C82" i="14"/>
  <c r="F83" i="18"/>
  <c r="F82" i="18"/>
  <c r="F81" i="18"/>
  <c r="F80" i="18"/>
  <c r="F78" i="18"/>
  <c r="F77" i="18"/>
  <c r="F76" i="18"/>
  <c r="F74" i="18"/>
  <c r="F73" i="18"/>
  <c r="F42" i="18"/>
  <c r="F41" i="18"/>
  <c r="F40" i="18"/>
  <c r="F39" i="18"/>
  <c r="F37" i="18"/>
  <c r="F36" i="18"/>
  <c r="F35" i="18"/>
  <c r="D81" i="14"/>
  <c r="C81" i="14"/>
  <c r="F54" i="18"/>
  <c r="F53" i="18"/>
  <c r="F51" i="18"/>
  <c r="F49" i="18"/>
  <c r="F45" i="18"/>
  <c r="F31" i="18"/>
  <c r="F22" i="18"/>
  <c r="F15" i="18"/>
  <c r="F12" i="18"/>
  <c r="F11" i="18"/>
  <c r="F10" i="18"/>
  <c r="F9" i="18"/>
  <c r="F8" i="18"/>
  <c r="F120" i="2"/>
  <c r="F119" i="2"/>
  <c r="F118" i="2"/>
  <c r="F117" i="2"/>
  <c r="F116" i="2"/>
  <c r="F115" i="2"/>
  <c r="F114" i="2"/>
  <c r="J109" i="2"/>
  <c r="I109" i="2"/>
  <c r="H109" i="2"/>
  <c r="G109" i="2"/>
  <c r="F109" i="2" s="1"/>
  <c r="E109" i="2"/>
  <c r="D109" i="2"/>
  <c r="F108" i="2"/>
  <c r="J107" i="2"/>
  <c r="I107" i="2"/>
  <c r="H107" i="2"/>
  <c r="G107" i="2"/>
  <c r="F107" i="2" s="1"/>
  <c r="E107" i="2"/>
  <c r="D107" i="2"/>
  <c r="F110" i="2"/>
  <c r="C109" i="2"/>
  <c r="C107" i="2"/>
  <c r="F104" i="2"/>
  <c r="F103" i="2"/>
  <c r="F102" i="2"/>
  <c r="F66" i="14" s="1"/>
  <c r="F101" i="2"/>
  <c r="F65" i="14"/>
  <c r="F100" i="2"/>
  <c r="F61" i="14" s="1"/>
  <c r="F98" i="2"/>
  <c r="C102" i="2"/>
  <c r="C66" i="14"/>
  <c r="C101" i="2"/>
  <c r="C65" i="14" s="1"/>
  <c r="F96" i="2"/>
  <c r="F97" i="2"/>
  <c r="F94" i="2"/>
  <c r="F93" i="2"/>
  <c r="F68" i="14"/>
  <c r="F91" i="2"/>
  <c r="F89" i="2"/>
  <c r="F84" i="2"/>
  <c r="F23" i="2"/>
  <c r="F19" i="2"/>
  <c r="F88" i="2"/>
  <c r="F86" i="2"/>
  <c r="F82" i="2"/>
  <c r="F80" i="2"/>
  <c r="F78" i="2"/>
  <c r="J64" i="2"/>
  <c r="I64" i="2"/>
  <c r="H64" i="2"/>
  <c r="F64" i="2" s="1"/>
  <c r="G64" i="2"/>
  <c r="F69" i="2"/>
  <c r="F68" i="2"/>
  <c r="F67" i="2"/>
  <c r="F66" i="2"/>
  <c r="F65" i="2"/>
  <c r="E64" i="2"/>
  <c r="E100" i="2"/>
  <c r="E61" i="14" s="1"/>
  <c r="D64" i="2"/>
  <c r="D100" i="2"/>
  <c r="D61" i="14"/>
  <c r="C64" i="2"/>
  <c r="C100" i="2" s="1"/>
  <c r="C61" i="14" s="1"/>
  <c r="F62" i="2"/>
  <c r="F61" i="2"/>
  <c r="F60" i="2"/>
  <c r="F59" i="2"/>
  <c r="F58" i="2"/>
  <c r="F57" i="2"/>
  <c r="J56" i="2"/>
  <c r="I56" i="2"/>
  <c r="H56" i="2"/>
  <c r="F56" i="2" s="1"/>
  <c r="F60" i="14" s="1"/>
  <c r="G56" i="2"/>
  <c r="E56" i="2"/>
  <c r="E60" i="14"/>
  <c r="D56" i="2"/>
  <c r="D60" i="14" s="1"/>
  <c r="C56" i="2"/>
  <c r="C60" i="14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E59" i="14"/>
  <c r="D59" i="14"/>
  <c r="F16" i="2"/>
  <c r="F15" i="2"/>
  <c r="F14" i="2"/>
  <c r="F13" i="2"/>
  <c r="F12" i="2"/>
  <c r="F11" i="2"/>
  <c r="F10" i="2"/>
  <c r="F9" i="2"/>
  <c r="J8" i="2"/>
  <c r="J18" i="2" s="1"/>
  <c r="J77" i="2" s="1"/>
  <c r="I8" i="2"/>
  <c r="I18" i="2"/>
  <c r="H8" i="2"/>
  <c r="H18" i="2" s="1"/>
  <c r="H77" i="2" s="1"/>
  <c r="E8" i="2"/>
  <c r="E57" i="14"/>
  <c r="F90" i="14"/>
  <c r="E90" i="14"/>
  <c r="C90" i="14"/>
  <c r="F89" i="14"/>
  <c r="E89" i="14"/>
  <c r="C89" i="14"/>
  <c r="F88" i="14"/>
  <c r="E88" i="14"/>
  <c r="C88" i="14"/>
  <c r="E83" i="14"/>
  <c r="D83" i="14"/>
  <c r="C83" i="14"/>
  <c r="E82" i="14"/>
  <c r="D82" i="14"/>
  <c r="E81" i="14"/>
  <c r="F79" i="14"/>
  <c r="E79" i="14"/>
  <c r="D79" i="14"/>
  <c r="C79" i="14"/>
  <c r="F76" i="14"/>
  <c r="E76" i="14"/>
  <c r="D76" i="14"/>
  <c r="C76" i="14"/>
  <c r="E75" i="14"/>
  <c r="E73" i="14"/>
  <c r="D73" i="14"/>
  <c r="C73" i="14"/>
  <c r="E72" i="14"/>
  <c r="D72" i="14"/>
  <c r="C72" i="14"/>
  <c r="F70" i="14"/>
  <c r="E70" i="14"/>
  <c r="C70" i="14"/>
  <c r="E68" i="14"/>
  <c r="D68" i="14"/>
  <c r="C68" i="14"/>
  <c r="E66" i="14"/>
  <c r="D66" i="14"/>
  <c r="E65" i="14"/>
  <c r="D65" i="14"/>
  <c r="F64" i="14"/>
  <c r="E64" i="14"/>
  <c r="C64" i="14"/>
  <c r="D56" i="14"/>
  <c r="E56" i="14"/>
  <c r="F56" i="14"/>
  <c r="C56" i="14"/>
  <c r="B66" i="14"/>
  <c r="B90" i="14"/>
  <c r="B89" i="14"/>
  <c r="B88" i="14"/>
  <c r="B86" i="14"/>
  <c r="B83" i="14"/>
  <c r="B82" i="14"/>
  <c r="B81" i="14"/>
  <c r="B80" i="14"/>
  <c r="B84" i="14"/>
  <c r="B79" i="14"/>
  <c r="B77" i="14"/>
  <c r="B76" i="14"/>
  <c r="B75" i="14"/>
  <c r="B73" i="14"/>
  <c r="B72" i="14"/>
  <c r="B70" i="14"/>
  <c r="B69" i="14"/>
  <c r="B68" i="14"/>
  <c r="B67" i="14"/>
  <c r="B65" i="14"/>
  <c r="B64" i="14"/>
  <c r="B63" i="14"/>
  <c r="B62" i="14"/>
  <c r="B61" i="14"/>
  <c r="B59" i="14"/>
  <c r="B60" i="14"/>
  <c r="B58" i="14"/>
  <c r="B57" i="14"/>
  <c r="B56" i="14"/>
  <c r="F121" i="2"/>
  <c r="F24" i="2"/>
  <c r="F59" i="14"/>
  <c r="E18" i="2"/>
  <c r="E58" i="14" s="1"/>
  <c r="D75" i="14"/>
  <c r="C59" i="14"/>
  <c r="D18" i="2"/>
  <c r="D58" i="14" s="1"/>
  <c r="F56" i="18"/>
  <c r="F81" i="14"/>
  <c r="F6" i="3"/>
  <c r="F86" i="14" s="1"/>
  <c r="G46" i="19"/>
  <c r="F46" i="19"/>
  <c r="F77" i="14" s="1"/>
  <c r="I77" i="2"/>
  <c r="I106" i="2" s="1"/>
  <c r="I112" i="2" s="1"/>
  <c r="C58" i="14" l="1"/>
  <c r="C77" i="2"/>
  <c r="J92" i="2"/>
  <c r="J106" i="2"/>
  <c r="J112" i="2" s="1"/>
  <c r="H106" i="2"/>
  <c r="H112" i="2" s="1"/>
  <c r="H92" i="2"/>
  <c r="F77" i="2"/>
  <c r="F62" i="14" s="1"/>
  <c r="G92" i="2"/>
  <c r="G106" i="2"/>
  <c r="D77" i="2"/>
  <c r="C57" i="14"/>
  <c r="E77" i="2"/>
  <c r="F8" i="2"/>
  <c r="I92" i="2"/>
  <c r="E62" i="14" l="1"/>
  <c r="E106" i="2"/>
  <c r="E112" i="2" s="1"/>
  <c r="E63" i="14" s="1"/>
  <c r="E92" i="2"/>
  <c r="G95" i="2"/>
  <c r="F92" i="2"/>
  <c r="F67" i="14" s="1"/>
  <c r="G7" i="18"/>
  <c r="J7" i="18"/>
  <c r="J14" i="18" s="1"/>
  <c r="J30" i="18" s="1"/>
  <c r="J32" i="18" s="1"/>
  <c r="J90" i="18" s="1"/>
  <c r="J89" i="18" s="1"/>
  <c r="J95" i="2"/>
  <c r="J21" i="19" s="1"/>
  <c r="I7" i="18"/>
  <c r="I14" i="18" s="1"/>
  <c r="I30" i="18" s="1"/>
  <c r="I32" i="18" s="1"/>
  <c r="I90" i="18" s="1"/>
  <c r="I89" i="18" s="1"/>
  <c r="I95" i="2"/>
  <c r="I21" i="19" s="1"/>
  <c r="D92" i="2"/>
  <c r="D62" i="14"/>
  <c r="D106" i="2"/>
  <c r="D112" i="2" s="1"/>
  <c r="D63" i="14" s="1"/>
  <c r="H7" i="18"/>
  <c r="H14" i="18" s="1"/>
  <c r="H30" i="18" s="1"/>
  <c r="H32" i="18" s="1"/>
  <c r="H90" i="18" s="1"/>
  <c r="H89" i="18" s="1"/>
  <c r="H95" i="2"/>
  <c r="H21" i="19" s="1"/>
  <c r="C62" i="14"/>
  <c r="C92" i="2"/>
  <c r="C106" i="2"/>
  <c r="C112" i="2" s="1"/>
  <c r="C63" i="14" s="1"/>
  <c r="F57" i="14"/>
  <c r="F18" i="2"/>
  <c r="F58" i="14" s="1"/>
  <c r="F106" i="2"/>
  <c r="G112" i="2"/>
  <c r="F112" i="2" s="1"/>
  <c r="F63" i="14" s="1"/>
  <c r="F95" i="2" l="1"/>
  <c r="G21" i="19"/>
  <c r="D7" i="18"/>
  <c r="D14" i="18" s="1"/>
  <c r="D30" i="18" s="1"/>
  <c r="D32" i="18" s="1"/>
  <c r="D67" i="14"/>
  <c r="D95" i="2"/>
  <c r="E7" i="18"/>
  <c r="E14" i="18" s="1"/>
  <c r="E30" i="18" s="1"/>
  <c r="E32" i="18" s="1"/>
  <c r="E95" i="2"/>
  <c r="E67" i="14"/>
  <c r="F7" i="18"/>
  <c r="G14" i="18"/>
  <c r="C7" i="18"/>
  <c r="C14" i="18" s="1"/>
  <c r="C30" i="18" s="1"/>
  <c r="C32" i="18" s="1"/>
  <c r="C95" i="2"/>
  <c r="C67" i="14"/>
  <c r="C21" i="19" l="1"/>
  <c r="C69" i="14"/>
  <c r="C90" i="18"/>
  <c r="C89" i="18" s="1"/>
  <c r="C84" i="14" s="1"/>
  <c r="C80" i="14"/>
  <c r="E69" i="14"/>
  <c r="E21" i="19"/>
  <c r="D90" i="18"/>
  <c r="D89" i="18" s="1"/>
  <c r="D84" i="14" s="1"/>
  <c r="D80" i="14"/>
  <c r="G30" i="18"/>
  <c r="F14" i="18"/>
  <c r="E90" i="18"/>
  <c r="E89" i="18" s="1"/>
  <c r="E84" i="14" s="1"/>
  <c r="E80" i="14"/>
  <c r="D21" i="19"/>
  <c r="D69" i="14"/>
  <c r="F21" i="19"/>
  <c r="F69" i="14"/>
  <c r="G32" i="18" l="1"/>
  <c r="F30" i="18"/>
  <c r="F32" i="18" l="1"/>
  <c r="F80" i="14" s="1"/>
  <c r="G90" i="18"/>
  <c r="F90" i="18" l="1"/>
  <c r="F89" i="18" s="1"/>
  <c r="F84" i="14" s="1"/>
  <c r="G89" i="18"/>
</calcChain>
</file>

<file path=xl/sharedStrings.xml><?xml version="1.0" encoding="utf-8"?>
<sst xmlns="http://schemas.openxmlformats.org/spreadsheetml/2006/main" count="639" uniqueCount="407">
  <si>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</si>
  <si>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</si>
  <si>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</si>
  <si>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</si>
  <si>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</si>
  <si>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</si>
  <si>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</si>
  <si>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</si>
  <si>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</si>
  <si>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</si>
  <si>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</si>
  <si>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</si>
  <si>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</si>
  <si>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</si>
  <si>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</si>
  <si>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</si>
  <si>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</si>
  <si>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</si>
  <si>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</si>
  <si>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</si>
  <si>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(найменування органу, який розглянув фінансовий план)</t>
  </si>
  <si>
    <t>Територія</t>
  </si>
  <si>
    <t>Форма власності</t>
  </si>
  <si>
    <t>Плановий рік (усього)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</si>
  <si>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</si>
  <si>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</si>
  <si>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</si>
  <si>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</si>
  <si>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</si>
  <si>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</si>
  <si>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</si>
  <si>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</si>
  <si>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</si>
  <si>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</si>
  <si>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Факт минулого року</t>
  </si>
  <si>
    <t>Виручка від реалізації основних фондів</t>
  </si>
  <si>
    <t xml:space="preserve">Виручка від реалізації нематеріальних активів </t>
  </si>
  <si>
    <t>Грошові кошти:</t>
  </si>
  <si>
    <t>на початок періоду</t>
  </si>
  <si>
    <t>Чистий грошовий потік</t>
  </si>
  <si>
    <t>Фінансовий план поточного року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</si>
  <si>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</si>
  <si>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</si>
  <si>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</si>
  <si>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</si>
  <si>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</si>
  <si>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</si>
  <si>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</si>
  <si>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</si>
  <si>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</si>
  <si>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</si>
  <si>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</si>
  <si>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</si>
  <si>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</si>
  <si>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</si>
  <si>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</si>
  <si>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 xml:space="preserve">Надходження від продажу акцій та облігацій </t>
  </si>
  <si>
    <t xml:space="preserve">Придбання акцій та облігацій  </t>
  </si>
  <si>
    <t>на кінець періоду</t>
  </si>
  <si>
    <t>Усього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</si>
  <si>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</si>
  <si>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</si>
  <si>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</si>
  <si>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</si>
  <si>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</si>
  <si>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</si>
  <si>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</si>
  <si>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</si>
  <si>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(найменування органу, з яким погоджено фінансовий план)</t>
  </si>
  <si>
    <t>План поточного року</t>
  </si>
  <si>
    <t>модернізація, модифікація (добудова, дообладнання, реконструкція) основних засобів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</si>
  <si>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</si>
  <si>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</si>
  <si>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</si>
  <si>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ІV </t>
  </si>
  <si>
    <t xml:space="preserve">  (найменування органу, з яким погоджено фінансовий план)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</si>
  <si>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</si>
  <si>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</si>
  <si>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</si>
  <si>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</si>
  <si>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</si>
  <si>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</si>
  <si>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</si>
  <si>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</si>
  <si>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</si>
  <si>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інші платежі (розшифрувати)</t>
  </si>
  <si>
    <t>кредити</t>
  </si>
  <si>
    <t>Отримання коштів  за довгостроковими зобов'язаннями, у тому числі: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</si>
  <si>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</si>
  <si>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</si>
  <si>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>Повернення коштів  за довгостроковими зобов'язаннями, у тому числі:</t>
  </si>
  <si>
    <t xml:space="preserve">позики </t>
  </si>
  <si>
    <t>Фінансовий результат до оподаткування</t>
  </si>
  <si>
    <t>Чистий  фінансовий результат, у тому числі:</t>
  </si>
  <si>
    <t>І. Формування фінансових результатів</t>
  </si>
  <si>
    <t>плата за користування надрами</t>
  </si>
  <si>
    <t>Оптимальне значення</t>
  </si>
  <si>
    <t>Факт за звітний період поточного року на останню дату</t>
  </si>
  <si>
    <t>Планові показники</t>
  </si>
  <si>
    <t>Примітки</t>
  </si>
  <si>
    <t>&gt; 0</t>
  </si>
  <si>
    <t xml:space="preserve">         (ініціали, прізвище)    </t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</si>
  <si>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</si>
  <si>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</si>
  <si>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</si>
  <si>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</si>
  <si>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Чистий дохід від реалізації продукції (товарів, робіт, послуг) (розшифрувати)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</si>
  <si>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</si>
  <si>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</si>
  <si>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</si>
  <si>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</si>
  <si>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</si>
  <si>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витрати (розшифрувати)</t>
  </si>
  <si>
    <t>Інші фонди (розшифрувати)</t>
  </si>
  <si>
    <t>Інші цілі (розшифрувати)</t>
  </si>
  <si>
    <t>Усього витрат</t>
  </si>
  <si>
    <t>місцеві податки та збори (розшифрувати)</t>
  </si>
  <si>
    <t>Цільове фінансування  (розшифрувати)</t>
  </si>
  <si>
    <t xml:space="preserve">Інші надходження (розшифрувати) </t>
  </si>
  <si>
    <t xml:space="preserve">Придбання (створення) основних засобів (розшифрувати) </t>
  </si>
  <si>
    <t xml:space="preserve">Капітальне будівництво (розшифрувати) </t>
  </si>
  <si>
    <t xml:space="preserve">Придбання (створення) нематеріальних активів (розшифрувати) </t>
  </si>
  <si>
    <t>облігації</t>
  </si>
  <si>
    <t>інші витрати (розшифрувати)</t>
  </si>
  <si>
    <t>інші витрати на збут (розшифрувати)</t>
  </si>
  <si>
    <t>Собівартість реалізованої продукції (товарів, робіт, послуг) (розшифрувати)</t>
  </si>
  <si>
    <t xml:space="preserve">ПОГОДЖЕНО </t>
  </si>
  <si>
    <t xml:space="preserve">ЗАТВЕРДЖЕНО  </t>
  </si>
  <si>
    <t xml:space="preserve">РОЗГЛЯНУТО  </t>
  </si>
  <si>
    <t>за КОАТУУ</t>
  </si>
  <si>
    <t>за КОПФГ</t>
  </si>
  <si>
    <t xml:space="preserve">за ЄДРПОУ </t>
  </si>
  <si>
    <t>______________________________________</t>
  </si>
  <si>
    <t>у тому числі за основними видами діяльності за КВЕД</t>
  </si>
  <si>
    <r>
      <t>Керівник</t>
    </r>
    <r>
      <rPr>
        <sz val="14"/>
        <rFont val="Times New Roman"/>
        <family val="1"/>
        <charset val="204"/>
      </rPr>
      <t xml:space="preserve">   _____________________________________</t>
    </r>
  </si>
  <si>
    <t>Плановий рік</t>
  </si>
  <si>
    <t>Рік</t>
  </si>
  <si>
    <t>(посада, ініціали  та прізвище керівника органу</t>
  </si>
  <si>
    <t xml:space="preserve"> рішення Кабінету Міністрів України)</t>
  </si>
  <si>
    <t xml:space="preserve"> управління підприємством або номер відповідного </t>
  </si>
  <si>
    <t>управління підприємством)</t>
  </si>
  <si>
    <t xml:space="preserve">(посада, ініціали та прізвище керівника органу 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</si>
  <si>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</si>
  <si>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</si>
  <si>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</si>
  <si>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</si>
  <si>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</si>
  <si>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EBITDA</t>
  </si>
  <si>
    <t>Доходи/витрати від фінансової та інвестиційної діяльності</t>
  </si>
  <si>
    <t>Грошові кошти на початок періоду</t>
  </si>
  <si>
    <t>Чистий рух грошових коштів від операційної діяльності</t>
  </si>
  <si>
    <t>Чистий рух грошових коштів від фінансової діяльності</t>
  </si>
  <si>
    <t>Грошові кошти на кінець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</si>
  <si>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</si>
  <si>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</si>
  <si>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</si>
  <si>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</si>
  <si>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</si>
  <si>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</si>
  <si>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</si>
  <si>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</si>
  <si>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</si>
  <si>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</si>
  <si>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</si>
  <si>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</si>
  <si>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</si>
  <si>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</si>
  <si>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</si>
  <si>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відсотків </t>
  </si>
  <si>
    <t>дивідендів </t>
  </si>
  <si>
    <t>Надходження від деривативів</t>
  </si>
  <si>
    <t>Власного капіталу </t>
  </si>
  <si>
    <t>Прогноз на поточний рік</t>
  </si>
  <si>
    <t>Розрахунок показника EBITDA</t>
  </si>
  <si>
    <t>Коефіцієнт рентабельності власного капіталу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</si>
  <si>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</si>
  <si>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</si>
  <si>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</si>
  <si>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</si>
  <si>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</si>
  <si>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</si>
  <si>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</si>
  <si>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</si>
  <si>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 xml:space="preserve">Прибуток (збиток) від звичайної діяльності до оподаткування </t>
  </si>
  <si>
    <t>Коригування на:</t>
  </si>
  <si>
    <t>Грошові кошти від операційної діяльності</t>
  </si>
  <si>
    <t>Сплачений податок на прибуток</t>
  </si>
  <si>
    <t>амортизацію необоротних активів</t>
  </si>
  <si>
    <t xml:space="preserve">збільшення (зменшення) забезпечень  </t>
  </si>
  <si>
    <t xml:space="preserve">збиток (прибуток) від нереалізованих курсових різниць </t>
  </si>
  <si>
    <t>збиток (прибуток) від неопераційної діяльності та інших негрошових операцій (розшифрувати)</t>
  </si>
  <si>
    <t>Зменшення (збільшення) оборотних активів (розшифрувати)</t>
  </si>
  <si>
    <t>Збільшення (зменшення) поточних зобов’язань (розшифрувати)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</si>
  <si>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</si>
  <si>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</si>
  <si>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</si>
  <si>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</si>
  <si>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</si>
  <si>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</si>
  <si>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</si>
  <si>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</si>
  <si>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</si>
  <si>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>Стандарти звітності П(с)БОУ</t>
  </si>
  <si>
    <t>Стандарти звітності МСФЗ</t>
  </si>
  <si>
    <t>Перенесено з додаткового капіталу</t>
  </si>
  <si>
    <t>інші витрати</t>
  </si>
  <si>
    <t>Основні фінансові показники</t>
  </si>
  <si>
    <t>Чистий дохід від реалізації продукції (товарів, робіт, послуг)</t>
  </si>
  <si>
    <t>Відрахування частини чистого прибутку, усього, у тому числі: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</si>
  <si>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</si>
  <si>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</si>
  <si>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</si>
  <si>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</si>
  <si>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</si>
  <si>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</si>
  <si>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</si>
  <si>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Інші операційні доходи (розшифрувати), у тому числі:</t>
  </si>
  <si>
    <t>курсові різниці</t>
  </si>
  <si>
    <t>Інші доходи (розшифрувати), у тому числі:</t>
  </si>
  <si>
    <t>Інші витрати (розшифрувати), у тому числі:</t>
  </si>
  <si>
    <t>2012/1</t>
  </si>
  <si>
    <t>2145/1</t>
  </si>
  <si>
    <t>2145/2</t>
  </si>
  <si>
    <t>4010</t>
  </si>
  <si>
    <t>x</t>
  </si>
  <si>
    <t>Адміністративні витрати, у тому числі:</t>
  </si>
  <si>
    <t>Витрати на збут, у тому числі:</t>
  </si>
  <si>
    <t>Рентабельність EBITDA</t>
  </si>
  <si>
    <t>Чистий  фінансовий результат</t>
  </si>
  <si>
    <t>Коефіцієнт рентабельності діяльності</t>
  </si>
  <si>
    <t>2120 / 2130</t>
  </si>
  <si>
    <t>Коефіцієнт фінансової стійкості</t>
  </si>
  <si>
    <t>Інші доходи/витрати</t>
  </si>
  <si>
    <t>Чистий рух грошових коштів від інвестиційної діяльності</t>
  </si>
  <si>
    <t>Пояснення та обґрунтування до запланованого рівня доходів/витрат</t>
  </si>
  <si>
    <t>Елементи операційних витрат</t>
  </si>
  <si>
    <t>Прибуток (збиток) від операційної діяльності до змін в оборотному капіталі</t>
  </si>
  <si>
    <t>Інші поточні податки, збори, обов'язкові платежі до державного та місцевих бюджетів, у тому числі:</t>
  </si>
  <si>
    <r>
      <t xml:space="preserve">Керівник </t>
    </r>
    <r>
      <rPr>
        <sz val="14"/>
        <rFont val="Times New Roman"/>
        <family val="1"/>
        <charset val="204"/>
      </rPr>
      <t>_____________________________________</t>
    </r>
  </si>
  <si>
    <t xml:space="preserve">                                (посада)</t>
  </si>
  <si>
    <t>_________________________</t>
  </si>
  <si>
    <r>
      <t xml:space="preserve">Керівник </t>
    </r>
    <r>
      <rPr>
        <sz val="14"/>
        <rFont val="Times New Roman"/>
        <family val="1"/>
        <charset val="204"/>
      </rPr>
      <t xml:space="preserve"> __________________________________</t>
    </r>
  </si>
  <si>
    <t>Коди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</si>
  <si>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</si>
  <si>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інші операційні витрати (розшифрувати)</t>
  </si>
  <si>
    <t>Неконтрольована частка</t>
  </si>
  <si>
    <t>плановий рік +1 рік</t>
  </si>
  <si>
    <t>плановий рік +2 роки</t>
  </si>
  <si>
    <t>плановий рік +3 роки</t>
  </si>
  <si>
    <t>погашення реструктуризованих та відстрочених сум,  що підлягають сплаті в поточному році до бюджетів та державних цільових фондів</t>
  </si>
  <si>
    <r>
      <t xml:space="preserve">                             Керівник </t>
    </r>
    <r>
      <rPr>
        <sz val="14"/>
        <rFont val="Times New Roman"/>
        <family val="1"/>
        <charset val="204"/>
      </rPr>
      <t xml:space="preserve"> _____________________________________</t>
    </r>
  </si>
  <si>
    <t xml:space="preserve">                                                                   (посада)</t>
  </si>
  <si>
    <t xml:space="preserve">                (ініціали, прізвище)    </t>
  </si>
  <si>
    <t>Найменування показника</t>
  </si>
  <si>
    <t>Інформація згідно із стратегічним планом розвитку</t>
  </si>
  <si>
    <t>Дивіденди/відрахування частини чистого прибутку</t>
  </si>
  <si>
    <t>Усього виплат на користь держави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</si>
  <si>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</si>
  <si>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</si>
  <si>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</si>
  <si>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Усього зобов'язання і забезпечення</t>
  </si>
  <si>
    <t>Усього активи</t>
  </si>
  <si>
    <t>Доходи і витрати (деталізація)</t>
  </si>
  <si>
    <t>Доходи/витрати від фінансової та інвестиційної діяльності
(рядок 1110 + рядок 1120 - рядок 1130 - рядок 1140)</t>
  </si>
  <si>
    <t>Інші доходи/витрати
(рядок 1150 - рядок 1160)</t>
  </si>
  <si>
    <t>Фінансовий результат від операційної діяльності (рядок 1100)</t>
  </si>
  <si>
    <t>плюс амортизація (рядок 1530)</t>
  </si>
  <si>
    <t>мінус операційні доходи від курсових різниць (рядок 1031)</t>
  </si>
  <si>
    <t>плюс операційні витрати від курсових різниць (рядок 1084)</t>
  </si>
  <si>
    <t>Інші операційні доходи/витрати
(рядок 1030 - рядок 1080)</t>
  </si>
  <si>
    <t>господарськими товариствами, у статутному капіталі яких більше                  50 відсотків акцій (часток, паїв) належать державі на виплату дивідендів</t>
  </si>
  <si>
    <t>I. Формування фінансових результатів</t>
  </si>
  <si>
    <t>Надходження</t>
  </si>
  <si>
    <t xml:space="preserve">Надходження </t>
  </si>
  <si>
    <t>Витрати</t>
  </si>
  <si>
    <t>Ковенанти/обмежувальні коефіцієнти</t>
  </si>
  <si>
    <t xml:space="preserve">                    (підпис)</t>
  </si>
  <si>
    <r>
      <t xml:space="preserve">Керівник </t>
    </r>
    <r>
      <rPr>
        <sz val="14"/>
        <rFont val="Times New Roman"/>
        <family val="1"/>
        <charset val="204"/>
      </rPr>
      <t>______________________________</t>
    </r>
  </si>
  <si>
    <t xml:space="preserve">                                     (посада)</t>
  </si>
  <si>
    <r>
      <t xml:space="preserve">Керівник </t>
    </r>
    <r>
      <rPr>
        <sz val="14"/>
        <rFont val="Times New Roman"/>
        <family val="1"/>
        <charset val="204"/>
      </rPr>
      <t>_______________________________</t>
    </r>
  </si>
  <si>
    <t xml:space="preserve">                                        (посада)</t>
  </si>
  <si>
    <t>Одиниця виміру, тис. гривень</t>
  </si>
  <si>
    <t>Валовий прибуток/збиток</t>
  </si>
  <si>
    <t>витрати на сировину та основні матеріали</t>
  </si>
  <si>
    <t>Доходи і витрати (узагальнені показники)</t>
  </si>
  <si>
    <t>Матеріальні витрати, у тому числі:</t>
  </si>
  <si>
    <t>господарськими товариствами, у статутному капіталі яких більше                                      50 відсотків акцій (часток, паїв) належать державі на виплату дивідендів на державну частку</t>
  </si>
  <si>
    <t>Сплата дивідендів на державну частку/відрахувань частини чистого прибутку</t>
  </si>
  <si>
    <t>Перерахування коштів державі як власнику</t>
  </si>
  <si>
    <t>Коефіцієнт відношення боргу до EBITDA
(довгострокові зобов'язання, рядок 6040 + поточні зобов'язання, рядок 6050 / EBITDA, рядок 1410)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</si>
  <si>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</si>
  <si>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</si>
  <si>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>Коефіцієнт відношення капітальних інвестицій до амортизації
(рядок 4000 / рядок 1530)</t>
  </si>
  <si>
    <t>Коефіцієнт відношення капітальних інвестицій до чистого доходу (виручки) від реалізації продукції (товарів, робіт, послуг)
(рядок 4000 / рядок 1000)</t>
  </si>
  <si>
    <t xml:space="preserve">               (підпис)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</si>
  <si>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</si>
  <si>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</si>
  <si>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</si>
  <si>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</si>
  <si>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</si>
  <si>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</si>
  <si>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</si>
  <si>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</si>
  <si>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М. П.</t>
  </si>
  <si>
    <t>мінус/плюс значні нетипові операційні доходи/витрати (розшифрувати)</t>
  </si>
  <si>
    <t>Валова рентабельність
(валовий прибуток, рядок 1020 / чистий дохід від реалізації продукції (товарів, робіт, послуг), рядок 1000, %)</t>
  </si>
  <si>
    <t>Рентабельність EBITDA
(EBITDA, рядок 1410 / чистий дохід від реалізації продукції (товарів, робіт, послуг), рядок 1000, %)</t>
  </si>
  <si>
    <t>Коефіцієнт зносу основних засобів 
(сума зносу / первісна вартість основних засобів) 
(форма 1, рядок 1012 / форма 1, рядок 1011)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</si>
  <si>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вказати граничне значення коефіцієнта</t>
  </si>
  <si>
    <t>плановий рік
+4 роки</t>
  </si>
  <si>
    <t>Податок на додану вартість нарахований/до відшкодування
(з мінусом)</t>
  </si>
  <si>
    <t>Коефіцієнт рентабельності активів
(чистий фінансовий результат, рядок 1200 / вартість активів, рядок 6030)</t>
  </si>
  <si>
    <t>Коефіцієнт рентабельності власного капіталу
(чистий фінансовий результат, рядок 1200 / власний капітал, рядок 6090)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</si>
  <si>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</si>
  <si>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Інші податки, збори, обов'язкові платежі до державного та місцевих бюджетів</t>
  </si>
  <si>
    <t>Комунальне Підприємство "Муніципальна інвестиційна управляюча компанія"</t>
  </si>
  <si>
    <t>Комунальне підприємство</t>
  </si>
  <si>
    <t>ІВАНО-ФРАНКІВСЬКА</t>
  </si>
  <si>
    <t>Міські , районні у містах ради та їх виконавчі комітети</t>
  </si>
  <si>
    <t>ГОСПОДАРЧЕ УПРАВЛІННЯ ЖИТЛОВИМ ГОСПОДАРСТВОМ</t>
  </si>
  <si>
    <t>Комплексне обслуговування об'єктів</t>
  </si>
  <si>
    <t>КОМУНАЛЬНА</t>
  </si>
  <si>
    <t>вулиця Незалежності, буд. 161, м. ІВАНО-ФРАНКІВСЬК, ІВАНО-ФРАНКІВСЬКА обл., 76018</t>
  </si>
  <si>
    <t>75-10-38, 75-10-43</t>
  </si>
  <si>
    <t>Джус М.Д.</t>
  </si>
  <si>
    <t>ФІНАНСОВИЙ ПЛАН ПІДПРИЄМСТВА НА 2017 рік</t>
  </si>
  <si>
    <t/>
  </si>
  <si>
    <t>,</t>
  </si>
  <si>
    <t>Відшкодвання судового збору</t>
  </si>
  <si>
    <t>1030/1</t>
  </si>
  <si>
    <t>Відшкодування збитків по рішенні суду</t>
  </si>
  <si>
    <t>1030/2</t>
  </si>
  <si>
    <t>інші доходи</t>
  </si>
  <si>
    <t>1030/3</t>
  </si>
  <si>
    <t>судові збори</t>
  </si>
  <si>
    <t>1062/1</t>
  </si>
  <si>
    <t>відрахування у профспілку</t>
  </si>
  <si>
    <t>1062/2</t>
  </si>
  <si>
    <t>охорона адмінприміщень</t>
  </si>
  <si>
    <t>1062/3</t>
  </si>
  <si>
    <t>комунальні послуги адмінприміщень</t>
  </si>
  <si>
    <t>1062/4</t>
  </si>
  <si>
    <t>послуги поштові та кур'єрські</t>
  </si>
  <si>
    <t>1062/5</t>
  </si>
  <si>
    <t>розрахунково-касове обслуговування</t>
  </si>
  <si>
    <t>1062/6</t>
  </si>
  <si>
    <t>пільги</t>
  </si>
  <si>
    <t>1062/7</t>
  </si>
  <si>
    <t>матеріали, канцтовари</t>
  </si>
  <si>
    <t>1062/8</t>
  </si>
  <si>
    <t>1062/9</t>
  </si>
  <si>
    <t>лікарняні за рахунок підприємства</t>
  </si>
  <si>
    <t>1085/1</t>
  </si>
  <si>
    <t>інші податки</t>
  </si>
  <si>
    <t>1085/2</t>
  </si>
  <si>
    <t>матеріальна допомога</t>
  </si>
  <si>
    <t>1085/3</t>
  </si>
  <si>
    <t>відшкодування завданої шкоди</t>
  </si>
  <si>
    <t>1085/4</t>
  </si>
  <si>
    <t>експертна оцінка майна</t>
  </si>
  <si>
    <t>1085/5</t>
  </si>
  <si>
    <t>списання ПДВ</t>
  </si>
  <si>
    <t>1085/6</t>
  </si>
  <si>
    <t>штрафи, пені</t>
  </si>
  <si>
    <t>1085/7</t>
  </si>
  <si>
    <t>відсотки по депозитах</t>
  </si>
  <si>
    <t>1120/1</t>
  </si>
  <si>
    <t>1150/1</t>
  </si>
  <si>
    <t>облаштування прибудинкових територій та інші використання статутних коштів</t>
  </si>
  <si>
    <t>1160/1</t>
  </si>
  <si>
    <t>туристичний збір</t>
  </si>
  <si>
    <t>2146/1</t>
  </si>
  <si>
    <t>екологічний податок</t>
  </si>
  <si>
    <t>2147/1</t>
  </si>
  <si>
    <t>збір за спец.користування води</t>
  </si>
  <si>
    <t>2147/2</t>
  </si>
  <si>
    <t>військовий збір</t>
  </si>
  <si>
    <t>2147/3</t>
  </si>
  <si>
    <t>земельний податок</t>
  </si>
  <si>
    <t>2147/4</t>
  </si>
  <si>
    <t>Збільшення (зменшення) запасів</t>
  </si>
  <si>
    <t>3050/1</t>
  </si>
  <si>
    <t>Збільшення (зменшення) дебіторської заборгованості за продукцію, товари, роботи, послуги</t>
  </si>
  <si>
    <t>3050/2</t>
  </si>
  <si>
    <t>Зменшення (збільшення)  іншої поточної дебіторської заборгованості</t>
  </si>
  <si>
    <t>3050/3</t>
  </si>
  <si>
    <t>Зменшення (збільшення)  витрат майбутніх періодів</t>
  </si>
  <si>
    <t>3050/4</t>
  </si>
  <si>
    <t>Зменшення (збільшення) інших оборотних активів</t>
  </si>
  <si>
    <t>3050/5</t>
  </si>
  <si>
    <t>Збільшення (зменшення) поточної кредиторської заборгованості за товари, роботи, послуги</t>
  </si>
  <si>
    <t>3060/1</t>
  </si>
  <si>
    <t>Збільшення (змешення)   поточної кредиторської заборгованості за розрахунки з бюджетом</t>
  </si>
  <si>
    <t>3060/2</t>
  </si>
  <si>
    <t>Збільшення (зменшення) поточної кредиторської заборгованості за розрахунками з оплати праці</t>
  </si>
  <si>
    <t>3060/3</t>
  </si>
  <si>
    <t>Збільшення (зменшення) поточної кредиторської заборгованості за розрахунками зі страхування</t>
  </si>
  <si>
    <t>3060/4</t>
  </si>
  <si>
    <t>Збільшення (змешення)  за одержаними авансами</t>
  </si>
  <si>
    <t>3060/5</t>
  </si>
  <si>
    <t>Збільшення (змешення)   інших поточних зобов'язань</t>
  </si>
  <si>
    <t>3060/6</t>
  </si>
  <si>
    <t>офісна техніка, ремонти адмінприміщень</t>
  </si>
  <si>
    <t>3270/1</t>
  </si>
  <si>
    <t>виконання ремонтыв за Програмами</t>
  </si>
  <si>
    <t>3270/2</t>
  </si>
  <si>
    <t>Додаток 2 до Звіту про роботу й фінансові результати КП «Муніципальна інвестиційна управляюча компанія» за 2016 рік та план розвитку на 2017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</si>
</sst>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_₴_-;\-* #,##0.00_₴_-;_-* &quot;-&quot;??_₴_-;_-@_-"/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0.0"/>
    <numFmt numFmtId="169" formatCode="#,##0.0"/>
    <numFmt numFmtId="170" formatCode="###\ ##0.000"/>
    <numFmt numFmtId="171" formatCode="_(&quot;$&quot;* #,##0.00_);_(&quot;$&quot;* \(#,##0.00\);_(&quot;$&quot;* &quot;-&quot;??_);_(@_)"/>
    <numFmt numFmtId="172" formatCode="_(* #,##0_);_(* \(#,##0\);_(* &quot;-&quot;_);_(@_)"/>
    <numFmt numFmtId="173" formatCode="_(* #,##0.00_);_(* \(#,##0.00\);_(* &quot;-&quot;??_);_(@_)"/>
    <numFmt numFmtId="174" formatCode="#,##0.0_ ;[Red]\-#,##0.0\ "/>
    <numFmt numFmtId="175" formatCode="0.0;\(0.0\);\ ;\-"/>
  </numFmts>
  <fonts count="70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u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1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53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7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0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1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2" fontId="65" fillId="0" borderId="0" applyFont="0" applyFill="0" applyBorder="0" applyAlignment="0" applyProtection="0"/>
    <xf numFmtId="173" fontId="6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5" fontId="67" fillId="22" borderId="12" applyFill="0" applyBorder="0">
      <alignment horizontal="center" vertical="center" wrapText="1"/>
      <protection locked="0"/>
    </xf>
    <xf numFmtId="170" fontId="68" fillId="0" borderId="0">
      <alignment wrapText="1"/>
    </xf>
    <xf numFmtId="170" fontId="35" fillId="0" borderId="0">
      <alignment wrapText="1"/>
    </xf>
  </cellStyleXfs>
  <cellXfs count="159">
    <xf numFmtId="0" fontId="0" fillId="0" borderId="0" xfId="0"/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169" fontId="5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69" fontId="7" fillId="0" borderId="0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68" fontId="4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169" fontId="5" fillId="0" borderId="0" xfId="0" applyNumberFormat="1" applyFont="1" applyFill="1" applyBorder="1" applyAlignment="1">
      <alignment horizontal="right" vertical="center" wrapText="1"/>
    </xf>
    <xf numFmtId="0" fontId="11" fillId="0" borderId="0" xfId="0" applyFont="1" applyFill="1"/>
    <xf numFmtId="169" fontId="5" fillId="0" borderId="0" xfId="0" applyNumberFormat="1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/>
    </xf>
    <xf numFmtId="168" fontId="4" fillId="0" borderId="0" xfId="0" applyNumberFormat="1" applyFont="1" applyFill="1" applyBorder="1" applyAlignment="1">
      <alignment horizontal="right" vertical="center" wrapText="1"/>
    </xf>
    <xf numFmtId="168" fontId="4" fillId="0" borderId="0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 wrapText="1"/>
    </xf>
    <xf numFmtId="0" fontId="4" fillId="0" borderId="0" xfId="245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69" fontId="4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14" fillId="0" borderId="0" xfId="245" applyFont="1" applyFill="1"/>
    <xf numFmtId="0" fontId="7" fillId="0" borderId="0" xfId="0" applyFont="1" applyFill="1" applyAlignment="1">
      <alignment vertical="center"/>
    </xf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4" fillId="0" borderId="0" xfId="0" applyFont="1" applyFill="1" applyBorder="1" applyAlignment="1" applyProtection="1">
      <alignment horizontal="left" vertical="center"/>
      <protection locked="0"/>
    </xf>
    <xf numFmtId="169" fontId="4" fillId="0" borderId="0" xfId="0" applyNumberFormat="1" applyFont="1" applyFill="1" applyBorder="1" applyAlignment="1">
      <alignment horizontal="right" vertical="center" wrapText="1"/>
    </xf>
    <xf numFmtId="0" fontId="4" fillId="0" borderId="0" xfId="0" quotePrefix="1" applyFont="1" applyFill="1" applyBorder="1" applyAlignment="1">
      <alignment horizontal="center"/>
    </xf>
    <xf numFmtId="169" fontId="4" fillId="0" borderId="0" xfId="0" quotePrefix="1" applyNumberFormat="1" applyFont="1" applyFill="1" applyBorder="1" applyAlignment="1">
      <alignment horizontal="center"/>
    </xf>
    <xf numFmtId="169" fontId="4" fillId="0" borderId="0" xfId="0" applyNumberFormat="1" applyFont="1" applyFill="1" applyBorder="1" applyAlignment="1">
      <alignment horizontal="center"/>
    </xf>
    <xf numFmtId="169" fontId="5" fillId="0" borderId="0" xfId="245" applyNumberFormat="1" applyFont="1" applyFill="1" applyBorder="1" applyAlignment="1">
      <alignment horizontal="center" vertical="center" wrapText="1"/>
    </xf>
    <xf numFmtId="169" fontId="5" fillId="0" borderId="0" xfId="245" applyNumberFormat="1" applyFont="1" applyFill="1" applyBorder="1" applyAlignment="1">
      <alignment horizontal="right" vertical="center" wrapText="1"/>
    </xf>
    <xf numFmtId="0" fontId="5" fillId="0" borderId="0" xfId="245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5" fillId="0" borderId="17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/>
    </xf>
    <xf numFmtId="0" fontId="5" fillId="0" borderId="16" xfId="0" applyFont="1" applyFill="1" applyBorder="1" applyAlignment="1">
      <alignment vertical="center" wrapText="1"/>
    </xf>
    <xf numFmtId="0" fontId="5" fillId="0" borderId="3" xfId="0" applyFont="1" applyFill="1" applyBorder="1" applyAlignment="1" applyProtection="1">
      <alignment vertical="center" wrapText="1"/>
      <protection locked="0"/>
    </xf>
    <xf numFmtId="3" fontId="5" fillId="0" borderId="0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left" vertical="center" wrapText="1" shrinkToFit="1"/>
    </xf>
    <xf numFmtId="0" fontId="5" fillId="0" borderId="1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182" applyFont="1" applyFill="1" applyBorder="1" applyAlignment="1">
      <alignment vertical="center" wrapText="1"/>
      <protection locked="0"/>
    </xf>
    <xf numFmtId="0" fontId="4" fillId="0" borderId="3" xfId="182" applyFont="1" applyFill="1" applyBorder="1" applyAlignment="1">
      <alignment vertical="center" wrapText="1"/>
      <protection locked="0"/>
    </xf>
    <xf numFmtId="0" fontId="4" fillId="0" borderId="3" xfId="0" applyFont="1" applyFill="1" applyBorder="1" applyAlignment="1" applyProtection="1">
      <alignment vertical="center" wrapText="1"/>
      <protection locked="0"/>
    </xf>
    <xf numFmtId="0" fontId="4" fillId="0" borderId="3" xfId="0" quotePrefix="1" applyFont="1" applyFill="1" applyBorder="1" applyAlignment="1">
      <alignment horizontal="center" vertical="center" wrapText="1"/>
    </xf>
    <xf numFmtId="0" fontId="5" fillId="0" borderId="3" xfId="0" quotePrefix="1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center" vertical="center" wrapText="1"/>
    </xf>
    <xf numFmtId="0" fontId="5" fillId="0" borderId="3" xfId="0" quotePrefix="1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169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172" fontId="5" fillId="0" borderId="3" xfId="0" applyNumberFormat="1" applyFont="1" applyFill="1" applyBorder="1" applyAlignment="1">
      <alignment horizontal="center" vertical="center" wrapText="1"/>
    </xf>
    <xf numFmtId="172" fontId="5" fillId="29" borderId="3" xfId="0" applyNumberFormat="1" applyFont="1" applyFill="1" applyBorder="1" applyAlignment="1">
      <alignment horizontal="center" vertical="center" wrapText="1"/>
    </xf>
    <xf numFmtId="172" fontId="4" fillId="29" borderId="3" xfId="0" applyNumberFormat="1" applyFont="1" applyFill="1" applyBorder="1" applyAlignment="1">
      <alignment horizontal="center" vertical="center" wrapText="1"/>
    </xf>
    <xf numFmtId="172" fontId="5" fillId="30" borderId="3" xfId="0" applyNumberFormat="1" applyFont="1" applyFill="1" applyBorder="1" applyAlignment="1">
      <alignment horizontal="center" vertical="center" wrapText="1"/>
    </xf>
    <xf numFmtId="172" fontId="4" fillId="3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0" fillId="0" borderId="13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237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169" fontId="5" fillId="0" borderId="0" xfId="0" applyNumberFormat="1" applyFont="1" applyFill="1" applyBorder="1" applyAlignment="1">
      <alignment horizontal="center" vertical="center" wrapText="1"/>
    </xf>
    <xf numFmtId="169" fontId="5" fillId="0" borderId="0" xfId="0" quotePrefix="1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 shrinkToFit="1"/>
    </xf>
    <xf numFmtId="0" fontId="5" fillId="0" borderId="20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 applyProtection="1">
      <alignment horizontal="center"/>
      <protection locked="0"/>
    </xf>
    <xf numFmtId="0" fontId="4" fillId="0" borderId="15" xfId="0" applyFont="1" applyFill="1" applyBorder="1" applyAlignment="1" applyProtection="1">
      <alignment horizontal="center"/>
      <protection locked="0"/>
    </xf>
    <xf numFmtId="0" fontId="4" fillId="0" borderId="16" xfId="0" applyFont="1" applyFill="1" applyBorder="1" applyAlignment="1" applyProtection="1">
      <alignment horizontal="center"/>
      <protection locked="0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15" xfId="0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69" fontId="5" fillId="0" borderId="0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4" fillId="0" borderId="3" xfId="245" applyFont="1" applyFill="1" applyBorder="1" applyAlignment="1">
      <alignment horizontal="left" vertical="center" wrapText="1"/>
    </xf>
    <xf numFmtId="169" fontId="5" fillId="0" borderId="0" xfId="0" quotePrefix="1" applyNumberFormat="1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5" fillId="0" borderId="19" xfId="245" applyFont="1" applyFill="1" applyBorder="1" applyAlignment="1">
      <alignment horizontal="center" vertical="center" wrapText="1"/>
    </xf>
    <xf numFmtId="0" fontId="5" fillId="0" borderId="20" xfId="245" applyFont="1" applyFill="1" applyBorder="1" applyAlignment="1">
      <alignment horizontal="center" vertical="center" wrapText="1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9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</cellXfs>
  <cellStyles count="353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 2" xfId="291"/>
    <cellStyle name="Процентный 2 10" xfId="292"/>
    <cellStyle name="Процентный 2 11" xfId="293"/>
    <cellStyle name="Процентный 2 12" xfId="294"/>
    <cellStyle name="Процентный 2 13" xfId="295"/>
    <cellStyle name="Процентный 2 14" xfId="296"/>
    <cellStyle name="Процентный 2 15" xfId="297"/>
    <cellStyle name="Процентный 2 16" xfId="298"/>
    <cellStyle name="Процентный 2 2" xfId="299"/>
    <cellStyle name="Процентный 2 3" xfId="300"/>
    <cellStyle name="Процентный 2 4" xfId="301"/>
    <cellStyle name="Процентный 2 5" xfId="302"/>
    <cellStyle name="Процентный 2 6" xfId="303"/>
    <cellStyle name="Процентный 2 7" xfId="304"/>
    <cellStyle name="Процентный 2 8" xfId="305"/>
    <cellStyle name="Процентный 2 9" xfId="306"/>
    <cellStyle name="Процентный 3" xfId="307"/>
    <cellStyle name="Процентный 4" xfId="308"/>
    <cellStyle name="Процентный 4 2" xfId="309"/>
    <cellStyle name="Связанная ячейка 2" xfId="310"/>
    <cellStyle name="Связанная ячейка 3" xfId="311"/>
    <cellStyle name="Стиль 1" xfId="312"/>
    <cellStyle name="Стиль 1 2" xfId="313"/>
    <cellStyle name="Стиль 1 3" xfId="314"/>
    <cellStyle name="Стиль 1 4" xfId="315"/>
    <cellStyle name="Стиль 1 5" xfId="316"/>
    <cellStyle name="Стиль 1 6" xfId="317"/>
    <cellStyle name="Стиль 1 7" xfId="318"/>
    <cellStyle name="Текст предупреждения 2" xfId="319"/>
    <cellStyle name="Текст предупреждения 3" xfId="320"/>
    <cellStyle name="Тысячи [0]_1.62" xfId="321"/>
    <cellStyle name="Тысячи_1.62" xfId="322"/>
    <cellStyle name="Финансовый 2" xfId="323"/>
    <cellStyle name="Финансовый 2 10" xfId="324"/>
    <cellStyle name="Финансовый 2 11" xfId="325"/>
    <cellStyle name="Финансовый 2 12" xfId="326"/>
    <cellStyle name="Финансовый 2 13" xfId="327"/>
    <cellStyle name="Финансовый 2 14" xfId="328"/>
    <cellStyle name="Финансовый 2 15" xfId="329"/>
    <cellStyle name="Финансовый 2 16" xfId="330"/>
    <cellStyle name="Финансовый 2 17" xfId="331"/>
    <cellStyle name="Финансовый 2 2" xfId="332"/>
    <cellStyle name="Финансовый 2 3" xfId="333"/>
    <cellStyle name="Финансовый 2 4" xfId="334"/>
    <cellStyle name="Финансовый 2 5" xfId="335"/>
    <cellStyle name="Финансовый 2 6" xfId="336"/>
    <cellStyle name="Финансовый 2 7" xfId="337"/>
    <cellStyle name="Финансовый 2 8" xfId="338"/>
    <cellStyle name="Финансовый 2 9" xfId="339"/>
    <cellStyle name="Финансовый 3" xfId="340"/>
    <cellStyle name="Финансовый 3 2" xfId="341"/>
    <cellStyle name="Финансовый 4" xfId="342"/>
    <cellStyle name="Финансовый 4 2" xfId="343"/>
    <cellStyle name="Финансовый 4 3" xfId="344"/>
    <cellStyle name="Финансовый 5" xfId="345"/>
    <cellStyle name="Финансовый 6" xfId="346"/>
    <cellStyle name="Финансовый 7" xfId="347"/>
    <cellStyle name="Хороший 2" xfId="348"/>
    <cellStyle name="Хороший 3" xfId="349"/>
    <cellStyle name="числовой" xfId="350"/>
    <cellStyle name="Ю" xfId="351"/>
    <cellStyle name="Ю-FreeSet_10" xfId="3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externalLink" Target="externalLinks/externalLink3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theme" Target="theme/theme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styles" Target="styles.xml"/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274"/>
  <sheetViews>
    <sheetView tabSelected="1" zoomScale="75" zoomScaleNormal="80" zoomScaleSheetLayoutView="75" workbookViewId="0">
      <selection activeCell="G9" sqref="G9:J9"/>
    </sheetView>
  </sheetViews>
  <sheetFormatPr defaultRowHeight="18.75"/>
  <cols>
    <col min="1" max="1" width="73.28515625" style="3" customWidth="1"/>
    <col min="2" max="2" width="15.28515625" style="21" customWidth="1"/>
    <col min="3" max="5" width="18" style="21" customWidth="1"/>
    <col min="6" max="9" width="16.7109375" style="3" customWidth="1"/>
    <col min="10" max="10" width="18.140625" style="3" customWidth="1"/>
    <col min="11" max="11" width="10" style="3" customWidth="1"/>
    <col min="12" max="12" width="9.5703125" style="3" customWidth="1"/>
    <col min="13" max="14" width="9.140625" style="3"/>
    <col min="15" max="15" width="10.5703125" style="3" customWidth="1"/>
    <col min="16" max="16384" width="9.140625" style="3"/>
  </cols>
  <sheetData>
    <row r="1" spans="1:10" ht="18.75" customHeight="1">
      <c r="A1" s="3" t="s">
        <v>126</v>
      </c>
      <c r="B1" s="20"/>
      <c r="D1" s="3"/>
      <c r="E1" s="3"/>
      <c r="G1" s="117" t="s">
        <v>406</v>
      </c>
      <c r="H1" s="117"/>
      <c r="I1" s="117"/>
      <c r="J1" s="117"/>
    </row>
    <row r="2" spans="1:10" ht="18.75" customHeight="1">
      <c r="B2" s="20"/>
      <c r="D2" s="3"/>
      <c r="E2" s="3"/>
      <c r="G2" s="117"/>
      <c r="H2" s="117"/>
      <c r="I2" s="117"/>
      <c r="J2" s="117"/>
    </row>
    <row r="3" spans="1:10" ht="18.75" customHeight="1">
      <c r="A3" s="115"/>
      <c r="B3" s="116"/>
      <c r="D3" s="20"/>
      <c r="E3" s="20"/>
      <c r="F3" s="20"/>
      <c r="G3" s="117"/>
      <c r="H3" s="117"/>
      <c r="I3" s="117"/>
      <c r="J3" s="117"/>
    </row>
    <row r="4" spans="1:10" ht="18.75" customHeight="1">
      <c r="A4" s="21" t="s">
        <v>20</v>
      </c>
      <c r="D4" s="20"/>
      <c r="E4" s="20"/>
      <c r="F4" s="20"/>
      <c r="G4" s="117"/>
      <c r="H4" s="117"/>
      <c r="I4" s="117"/>
      <c r="J4" s="117"/>
    </row>
    <row r="5" spans="1:10" ht="18.75" customHeight="1">
      <c r="A5" s="35"/>
      <c r="B5" s="35"/>
      <c r="D5" s="20"/>
      <c r="E5" s="20"/>
      <c r="F5" s="20"/>
      <c r="G5" s="117"/>
      <c r="H5" s="117"/>
      <c r="I5" s="117"/>
      <c r="J5" s="117"/>
    </row>
    <row r="6" spans="1:10" ht="18.75" customHeight="1">
      <c r="A6" s="21"/>
      <c r="D6" s="20"/>
      <c r="E6" s="20"/>
      <c r="F6" s="20"/>
      <c r="G6" s="71"/>
      <c r="H6" s="71"/>
      <c r="I6" s="71"/>
      <c r="J6" s="71"/>
    </row>
    <row r="7" spans="1:10" ht="18.75" customHeight="1">
      <c r="A7" s="113"/>
      <c r="B7" s="113"/>
      <c r="D7" s="20"/>
      <c r="E7" s="20"/>
      <c r="F7" s="20"/>
      <c r="G7" s="139"/>
      <c r="H7" s="139"/>
      <c r="I7" s="139"/>
      <c r="J7" s="139"/>
    </row>
    <row r="8" spans="1:10" ht="18.75" customHeight="1">
      <c r="A8" s="113" t="s">
        <v>303</v>
      </c>
      <c r="B8" s="113"/>
      <c r="F8" s="24"/>
      <c r="G8" s="109" t="s">
        <v>127</v>
      </c>
      <c r="H8" s="109"/>
      <c r="I8" s="109"/>
      <c r="J8" s="109"/>
    </row>
    <row r="9" spans="1:10">
      <c r="A9" s="21"/>
      <c r="C9" s="4"/>
      <c r="D9" s="24"/>
      <c r="E9" s="24"/>
      <c r="F9" s="24"/>
      <c r="G9" s="114"/>
      <c r="H9" s="114"/>
      <c r="I9" s="114"/>
      <c r="J9" s="114"/>
    </row>
    <row r="10" spans="1:10" ht="18.75" customHeight="1">
      <c r="A10" s="138"/>
      <c r="B10" s="138"/>
      <c r="C10" s="37"/>
      <c r="D10" s="37"/>
      <c r="E10" s="37"/>
      <c r="F10" s="72"/>
      <c r="G10" s="73" t="s">
        <v>137</v>
      </c>
      <c r="H10" s="73"/>
      <c r="I10" s="73"/>
      <c r="J10" s="73"/>
    </row>
    <row r="11" spans="1:10" ht="20.25" customHeight="1">
      <c r="A11" s="110" t="s">
        <v>68</v>
      </c>
      <c r="B11" s="110"/>
      <c r="D11" s="3"/>
      <c r="E11" s="3"/>
      <c r="F11" s="2"/>
      <c r="G11" s="114"/>
      <c r="H11" s="114"/>
      <c r="I11" s="114"/>
      <c r="J11" s="114"/>
    </row>
    <row r="12" spans="1:10" ht="19.5" customHeight="1">
      <c r="A12" s="112"/>
      <c r="B12" s="112"/>
      <c r="F12" s="20"/>
      <c r="G12" s="73" t="s">
        <v>139</v>
      </c>
      <c r="H12" s="73"/>
      <c r="I12" s="73"/>
      <c r="J12" s="73"/>
    </row>
    <row r="13" spans="1:10" ht="19.5" customHeight="1">
      <c r="A13" s="21"/>
      <c r="F13" s="20"/>
      <c r="G13" s="114"/>
      <c r="H13" s="114"/>
      <c r="I13" s="114"/>
      <c r="J13" s="114"/>
    </row>
    <row r="14" spans="1:10" ht="19.5" customHeight="1">
      <c r="A14" s="110"/>
      <c r="B14" s="110"/>
      <c r="C14" s="4"/>
      <c r="D14" s="20"/>
      <c r="E14" s="20"/>
      <c r="F14" s="20"/>
      <c r="G14" s="117" t="s">
        <v>138</v>
      </c>
      <c r="H14" s="117"/>
      <c r="I14" s="117"/>
      <c r="J14" s="117"/>
    </row>
    <row r="15" spans="1:10" ht="16.5" customHeight="1">
      <c r="A15" s="113" t="s">
        <v>303</v>
      </c>
      <c r="B15" s="113"/>
      <c r="C15" s="4"/>
      <c r="D15" s="20"/>
      <c r="E15" s="20"/>
      <c r="F15" s="20"/>
      <c r="G15" s="71"/>
      <c r="H15" s="71"/>
      <c r="I15" s="71"/>
      <c r="J15" s="71"/>
    </row>
    <row r="16" spans="1:10" ht="16.5" customHeight="1">
      <c r="A16" s="21"/>
      <c r="C16" s="4"/>
      <c r="D16" s="20"/>
      <c r="E16" s="20"/>
      <c r="F16" s="20"/>
      <c r="G16" s="71"/>
      <c r="H16" s="71"/>
      <c r="I16" s="71"/>
      <c r="J16" s="71"/>
    </row>
    <row r="17" spans="1:10" ht="18.75" customHeight="1">
      <c r="A17" s="113"/>
      <c r="B17" s="113"/>
      <c r="D17" s="20"/>
      <c r="E17" s="20"/>
      <c r="F17" s="20"/>
    </row>
    <row r="18" spans="1:10" ht="15.75" customHeight="1">
      <c r="D18" s="20"/>
      <c r="E18" s="20"/>
      <c r="F18" s="20"/>
      <c r="G18" s="3" t="s">
        <v>303</v>
      </c>
      <c r="I18" s="21"/>
      <c r="J18" s="21"/>
    </row>
    <row r="19" spans="1:10" ht="15.75" customHeight="1">
      <c r="A19" s="114"/>
      <c r="B19" s="116"/>
      <c r="F19" s="2"/>
      <c r="G19" s="21"/>
      <c r="H19" s="21"/>
      <c r="I19" s="21"/>
      <c r="J19" s="21"/>
    </row>
    <row r="20" spans="1:10" ht="21" customHeight="1">
      <c r="A20" s="111" t="s">
        <v>75</v>
      </c>
      <c r="B20" s="111"/>
      <c r="F20" s="2"/>
      <c r="G20" s="3" t="s">
        <v>128</v>
      </c>
    </row>
    <row r="21" spans="1:10">
      <c r="A21" s="22"/>
      <c r="B21" s="22"/>
      <c r="F21" s="2"/>
      <c r="G21" s="114"/>
      <c r="H21" s="114"/>
      <c r="I21" s="114"/>
      <c r="J21" s="114"/>
    </row>
    <row r="22" spans="1:10" ht="15.75" customHeight="1">
      <c r="A22" s="110"/>
      <c r="B22" s="110"/>
      <c r="F22" s="2"/>
      <c r="G22" s="73" t="s">
        <v>141</v>
      </c>
      <c r="H22" s="74"/>
      <c r="I22" s="74"/>
      <c r="J22" s="74"/>
    </row>
    <row r="23" spans="1:10" ht="15.75" customHeight="1">
      <c r="A23" s="113" t="s">
        <v>303</v>
      </c>
      <c r="B23" s="113"/>
      <c r="F23" s="2"/>
      <c r="G23" s="114"/>
      <c r="H23" s="114"/>
      <c r="I23" s="114"/>
      <c r="J23" s="114"/>
    </row>
    <row r="24" spans="1:10">
      <c r="B24" s="23"/>
      <c r="C24" s="75"/>
      <c r="D24" s="23"/>
      <c r="E24" s="23"/>
      <c r="F24" s="2"/>
      <c r="G24" s="120" t="s">
        <v>140</v>
      </c>
      <c r="H24" s="120"/>
      <c r="I24" s="120"/>
      <c r="J24" s="120"/>
    </row>
    <row r="25" spans="1:10" ht="18" customHeight="1">
      <c r="B25" s="54"/>
      <c r="C25" s="75"/>
      <c r="D25" s="23"/>
      <c r="E25" s="23"/>
      <c r="F25" s="2"/>
      <c r="G25" s="46"/>
      <c r="H25" s="46"/>
      <c r="I25" s="46"/>
      <c r="J25" s="46"/>
    </row>
    <row r="26" spans="1:10" ht="21" customHeight="1">
      <c r="B26" s="3"/>
      <c r="C26" s="4"/>
      <c r="D26" s="46"/>
      <c r="E26" s="46"/>
      <c r="F26" s="46"/>
      <c r="G26" s="3" t="s">
        <v>303</v>
      </c>
      <c r="H26" s="50"/>
      <c r="I26" s="50"/>
      <c r="J26" s="50"/>
    </row>
    <row r="27" spans="1:10" ht="21" customHeight="1">
      <c r="B27" s="3"/>
      <c r="C27" s="4"/>
      <c r="D27" s="46"/>
      <c r="E27" s="46"/>
      <c r="F27" s="46"/>
      <c r="H27" s="50"/>
      <c r="I27" s="50"/>
      <c r="J27" s="50"/>
    </row>
    <row r="28" spans="1:10" ht="21" customHeight="1">
      <c r="B28" s="3"/>
      <c r="C28" s="4"/>
      <c r="D28" s="46"/>
      <c r="E28" s="46"/>
      <c r="F28" s="46"/>
      <c r="H28" s="50"/>
      <c r="I28" s="50"/>
      <c r="J28" s="50"/>
    </row>
    <row r="29" spans="1:10">
      <c r="B29" s="4"/>
      <c r="C29" s="4"/>
      <c r="D29" s="4"/>
      <c r="E29" s="4"/>
      <c r="F29" s="4"/>
      <c r="G29" s="21"/>
      <c r="H29" s="21"/>
      <c r="I29" s="21"/>
      <c r="J29" s="21"/>
    </row>
    <row r="30" spans="1:10" ht="20.100000000000001" customHeight="1">
      <c r="A30" s="69"/>
      <c r="B30" s="119"/>
      <c r="C30" s="119"/>
      <c r="D30" s="119"/>
      <c r="E30" s="119"/>
      <c r="F30" s="119"/>
      <c r="G30" s="38"/>
      <c r="H30" s="70"/>
      <c r="I30" s="32" t="s">
        <v>136</v>
      </c>
      <c r="J30" s="6" t="s">
        <v>242</v>
      </c>
    </row>
    <row r="31" spans="1:10" ht="20.100000000000001" customHeight="1">
      <c r="A31" s="52" t="s">
        <v>14</v>
      </c>
      <c r="B31" s="119" t="s">
        <v>315</v>
      </c>
      <c r="C31" s="119"/>
      <c r="D31" s="119"/>
      <c r="E31" s="119"/>
      <c r="F31" s="119"/>
      <c r="G31" s="39"/>
      <c r="H31" s="76"/>
      <c r="I31" s="17" t="s">
        <v>131</v>
      </c>
      <c r="J31" s="6">
        <v>35277442</v>
      </c>
    </row>
    <row r="32" spans="1:10" ht="20.100000000000001" customHeight="1">
      <c r="A32" s="52" t="s">
        <v>15</v>
      </c>
      <c r="B32" s="119" t="s">
        <v>316</v>
      </c>
      <c r="C32" s="119"/>
      <c r="D32" s="119"/>
      <c r="E32" s="119"/>
      <c r="F32" s="119"/>
      <c r="G32" s="38"/>
      <c r="H32" s="70"/>
      <c r="I32" s="17" t="s">
        <v>130</v>
      </c>
      <c r="J32" s="6">
        <v>150</v>
      </c>
    </row>
    <row r="33" spans="1:10" ht="20.100000000000001" customHeight="1">
      <c r="A33" s="52" t="s">
        <v>21</v>
      </c>
      <c r="B33" s="119" t="s">
        <v>317</v>
      </c>
      <c r="C33" s="119"/>
      <c r="D33" s="119"/>
      <c r="E33" s="119"/>
      <c r="F33" s="119"/>
      <c r="G33" s="38"/>
      <c r="H33" s="70"/>
      <c r="I33" s="17" t="s">
        <v>129</v>
      </c>
      <c r="J33" s="6">
        <v>2610100000</v>
      </c>
    </row>
    <row r="34" spans="1:10" ht="20.100000000000001" customHeight="1">
      <c r="A34" s="52" t="s">
        <v>73</v>
      </c>
      <c r="B34" s="119" t="s">
        <v>318</v>
      </c>
      <c r="C34" s="119"/>
      <c r="D34" s="119"/>
      <c r="E34" s="119"/>
      <c r="F34" s="119"/>
      <c r="G34" s="39"/>
      <c r="H34" s="76"/>
      <c r="I34" s="17" t="s">
        <v>9</v>
      </c>
      <c r="J34" s="6">
        <v>1009</v>
      </c>
    </row>
    <row r="35" spans="1:10" ht="20.100000000000001" customHeight="1">
      <c r="A35" s="52" t="s">
        <v>17</v>
      </c>
      <c r="B35" s="119" t="s">
        <v>319</v>
      </c>
      <c r="C35" s="119"/>
      <c r="D35" s="119"/>
      <c r="E35" s="119"/>
      <c r="F35" s="119"/>
      <c r="G35" s="39"/>
      <c r="H35" s="76"/>
      <c r="I35" s="17" t="s">
        <v>8</v>
      </c>
      <c r="J35" s="6">
        <v>90190</v>
      </c>
    </row>
    <row r="36" spans="1:10" ht="20.100000000000001" customHeight="1">
      <c r="A36" s="52" t="s">
        <v>16</v>
      </c>
      <c r="B36" s="119" t="s">
        <v>320</v>
      </c>
      <c r="C36" s="119"/>
      <c r="D36" s="119"/>
      <c r="E36" s="119"/>
      <c r="F36" s="119"/>
      <c r="G36" s="39"/>
      <c r="H36" s="80"/>
      <c r="I36" s="81" t="s">
        <v>10</v>
      </c>
      <c r="J36" s="6">
        <v>81.099999999999994</v>
      </c>
    </row>
    <row r="37" spans="1:10" ht="20.100000000000001" customHeight="1">
      <c r="A37" s="52" t="s">
        <v>281</v>
      </c>
      <c r="B37" s="119"/>
      <c r="C37" s="119"/>
      <c r="D37" s="119"/>
      <c r="E37" s="119"/>
      <c r="F37" s="119"/>
      <c r="G37" s="119" t="s">
        <v>202</v>
      </c>
      <c r="H37" s="141"/>
      <c r="I37" s="142"/>
      <c r="J37" s="12">
        <v>1</v>
      </c>
    </row>
    <row r="38" spans="1:10" ht="20.100000000000001" customHeight="1">
      <c r="A38" s="52" t="s">
        <v>22</v>
      </c>
      <c r="B38" s="119" t="s">
        <v>321</v>
      </c>
      <c r="C38" s="119"/>
      <c r="D38" s="119"/>
      <c r="E38" s="119"/>
      <c r="F38" s="119"/>
      <c r="G38" s="119" t="s">
        <v>203</v>
      </c>
      <c r="H38" s="141"/>
      <c r="I38" s="142"/>
      <c r="J38" s="12">
        <v>0</v>
      </c>
    </row>
    <row r="39" spans="1:10" ht="20.100000000000001" customHeight="1">
      <c r="A39" s="52" t="s">
        <v>104</v>
      </c>
      <c r="B39" s="119">
        <v>100</v>
      </c>
      <c r="C39" s="119"/>
      <c r="D39" s="119"/>
      <c r="E39" s="119"/>
      <c r="F39" s="119"/>
      <c r="G39" s="39"/>
      <c r="H39" s="39"/>
      <c r="I39" s="39"/>
      <c r="J39" s="76"/>
    </row>
    <row r="40" spans="1:10" ht="20.100000000000001" customHeight="1">
      <c r="A40" s="52" t="s">
        <v>11</v>
      </c>
      <c r="B40" s="119" t="s">
        <v>322</v>
      </c>
      <c r="C40" s="119"/>
      <c r="D40" s="119"/>
      <c r="E40" s="119"/>
      <c r="F40" s="119"/>
      <c r="G40" s="38"/>
      <c r="H40" s="38"/>
      <c r="I40" s="38"/>
      <c r="J40" s="70"/>
    </row>
    <row r="41" spans="1:10" ht="20.100000000000001" customHeight="1">
      <c r="A41" s="52" t="s">
        <v>12</v>
      </c>
      <c r="B41" s="119" t="s">
        <v>323</v>
      </c>
      <c r="C41" s="119"/>
      <c r="D41" s="119"/>
      <c r="E41" s="119"/>
      <c r="F41" s="119"/>
      <c r="G41" s="39"/>
      <c r="H41" s="39"/>
      <c r="I41" s="39"/>
      <c r="J41" s="76"/>
    </row>
    <row r="42" spans="1:10" ht="20.100000000000001" customHeight="1">
      <c r="A42" s="52" t="s">
        <v>13</v>
      </c>
      <c r="B42" s="119" t="s">
        <v>324</v>
      </c>
      <c r="C42" s="119"/>
      <c r="D42" s="119"/>
      <c r="E42" s="119"/>
      <c r="F42" s="119"/>
      <c r="G42" s="38"/>
      <c r="H42" s="38"/>
      <c r="I42" s="38"/>
      <c r="J42" s="70"/>
    </row>
    <row r="43" spans="1:10" ht="20.100000000000001" customHeight="1">
      <c r="B43" s="3"/>
      <c r="C43" s="3"/>
      <c r="D43" s="3"/>
      <c r="E43" s="3"/>
    </row>
    <row r="44" spans="1:10" ht="20.100000000000001" customHeight="1">
      <c r="B44" s="3"/>
      <c r="C44" s="3"/>
      <c r="D44" s="3"/>
      <c r="E44" s="3"/>
    </row>
    <row r="45" spans="1:10" ht="20.100000000000001" customHeight="1">
      <c r="B45" s="3"/>
      <c r="C45" s="3"/>
      <c r="D45" s="3"/>
      <c r="E45" s="3"/>
    </row>
    <row r="46" spans="1:10" ht="20.100000000000001" customHeight="1">
      <c r="B46" s="3"/>
      <c r="C46" s="3"/>
      <c r="D46" s="3"/>
      <c r="E46" s="3"/>
    </row>
    <row r="47" spans="1:10" ht="19.5" customHeight="1">
      <c r="A47" s="71"/>
      <c r="B47" s="3"/>
      <c r="D47" s="3"/>
      <c r="E47" s="3"/>
    </row>
    <row r="48" spans="1:10">
      <c r="A48" s="140" t="s">
        <v>325</v>
      </c>
      <c r="B48" s="140"/>
      <c r="C48" s="140"/>
      <c r="D48" s="140"/>
      <c r="E48" s="140"/>
      <c r="F48" s="140"/>
      <c r="G48" s="140"/>
      <c r="H48" s="140"/>
      <c r="I48" s="140"/>
      <c r="J48" s="140"/>
    </row>
    <row r="49" spans="1:10" ht="9" customHeight="1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0">
      <c r="A50" s="140" t="s">
        <v>206</v>
      </c>
      <c r="B50" s="140"/>
      <c r="C50" s="140"/>
      <c r="D50" s="140"/>
      <c r="E50" s="140"/>
      <c r="F50" s="140"/>
      <c r="G50" s="140"/>
      <c r="H50" s="140"/>
      <c r="I50" s="140"/>
      <c r="J50" s="140"/>
    </row>
    <row r="51" spans="1:10" ht="12" customHeight="1">
      <c r="B51" s="24"/>
      <c r="C51" s="4"/>
      <c r="D51" s="24"/>
      <c r="E51" s="24"/>
      <c r="F51" s="24"/>
      <c r="G51" s="24"/>
      <c r="H51" s="24"/>
      <c r="I51" s="24"/>
      <c r="J51" s="24"/>
    </row>
    <row r="52" spans="1:10" ht="31.5" customHeight="1">
      <c r="A52" s="121" t="s">
        <v>253</v>
      </c>
      <c r="B52" s="122" t="s">
        <v>18</v>
      </c>
      <c r="C52" s="125" t="s">
        <v>34</v>
      </c>
      <c r="D52" s="125" t="s">
        <v>40</v>
      </c>
      <c r="E52" s="129" t="s">
        <v>172</v>
      </c>
      <c r="F52" s="122" t="s">
        <v>135</v>
      </c>
      <c r="G52" s="135" t="s">
        <v>254</v>
      </c>
      <c r="H52" s="136"/>
      <c r="I52" s="136"/>
      <c r="J52" s="137"/>
    </row>
    <row r="53" spans="1:10" ht="54.75" customHeight="1">
      <c r="A53" s="121"/>
      <c r="B53" s="122"/>
      <c r="C53" s="126"/>
      <c r="D53" s="126"/>
      <c r="E53" s="130"/>
      <c r="F53" s="122"/>
      <c r="G53" s="7" t="s">
        <v>246</v>
      </c>
      <c r="H53" s="7" t="s">
        <v>247</v>
      </c>
      <c r="I53" s="7" t="s">
        <v>248</v>
      </c>
      <c r="J53" s="7" t="s">
        <v>309</v>
      </c>
    </row>
    <row r="54" spans="1:10" ht="20.100000000000001" customHeight="1">
      <c r="A54" s="6">
        <v>1</v>
      </c>
      <c r="B54" s="7">
        <v>2</v>
      </c>
      <c r="C54" s="7">
        <v>3</v>
      </c>
      <c r="D54" s="7">
        <v>4</v>
      </c>
      <c r="E54" s="7">
        <v>5</v>
      </c>
      <c r="F54" s="7">
        <v>6</v>
      </c>
      <c r="G54" s="7">
        <v>7</v>
      </c>
      <c r="H54" s="7">
        <v>8</v>
      </c>
      <c r="I54" s="7">
        <v>9</v>
      </c>
      <c r="J54" s="7">
        <v>10</v>
      </c>
    </row>
    <row r="55" spans="1:10" ht="24.95" customHeight="1">
      <c r="A55" s="118" t="s">
        <v>94</v>
      </c>
      <c r="B55" s="118"/>
      <c r="C55" s="118"/>
      <c r="D55" s="118"/>
      <c r="E55" s="118"/>
      <c r="F55" s="118"/>
      <c r="G55" s="118"/>
      <c r="H55" s="118"/>
      <c r="I55" s="118"/>
      <c r="J55" s="118"/>
    </row>
    <row r="56" spans="1:10" ht="20.100000000000001" customHeight="1">
      <c r="A56" s="85" t="s">
        <v>207</v>
      </c>
      <c r="B56" s="6">
        <f>'I. Фін результат'!B7</f>
        <v>1000</v>
      </c>
      <c r="C56" s="105">
        <f>'I. Фін результат'!C7</f>
        <v>37487</v>
      </c>
      <c r="D56" s="105">
        <f>'I. Фін результат'!D7</f>
        <v>0</v>
      </c>
      <c r="E56" s="105">
        <f>'I. Фін результат'!E7</f>
        <v>0</v>
      </c>
      <c r="F56" s="105">
        <f>'I. Фін результат'!F7</f>
        <v>59903.199999999997</v>
      </c>
      <c r="G56" s="104">
        <v>0</v>
      </c>
      <c r="H56" s="104">
        <v>0</v>
      </c>
      <c r="I56" s="104">
        <v>0</v>
      </c>
      <c r="J56" s="104">
        <v>0</v>
      </c>
    </row>
    <row r="57" spans="1:10" ht="20.100000000000001" customHeight="1">
      <c r="A57" s="85" t="s">
        <v>180</v>
      </c>
      <c r="B57" s="6">
        <f>'I. Фін результат'!B8</f>
        <v>1010</v>
      </c>
      <c r="C57" s="105">
        <f>'I. Фін результат'!C8</f>
        <v>-39296</v>
      </c>
      <c r="D57" s="105">
        <f>'I. Фін результат'!D8</f>
        <v>0</v>
      </c>
      <c r="E57" s="105">
        <f>'I. Фін результат'!E8</f>
        <v>0</v>
      </c>
      <c r="F57" s="105">
        <f>'I. Фін результат'!F8</f>
        <v>-49739.4</v>
      </c>
      <c r="G57" s="104">
        <v>0</v>
      </c>
      <c r="H57" s="104">
        <v>0</v>
      </c>
      <c r="I57" s="104">
        <v>0</v>
      </c>
      <c r="J57" s="104">
        <v>0</v>
      </c>
    </row>
    <row r="58" spans="1:10" ht="20.100000000000001" customHeight="1">
      <c r="A58" s="86" t="s">
        <v>282</v>
      </c>
      <c r="B58" s="6">
        <f>'I. Фін результат'!B18</f>
        <v>1020</v>
      </c>
      <c r="C58" s="105">
        <f>'I. Фін результат'!C18</f>
        <v>-1809</v>
      </c>
      <c r="D58" s="105">
        <f>'I. Фін результат'!D18</f>
        <v>0</v>
      </c>
      <c r="E58" s="105">
        <f>'I. Фін результат'!E18</f>
        <v>0</v>
      </c>
      <c r="F58" s="105">
        <f>'I. Фін результат'!F18</f>
        <v>10163.799999999996</v>
      </c>
      <c r="G58" s="104">
        <v>0</v>
      </c>
      <c r="H58" s="104">
        <v>0</v>
      </c>
      <c r="I58" s="104">
        <v>0</v>
      </c>
      <c r="J58" s="104">
        <v>0</v>
      </c>
    </row>
    <row r="59" spans="1:10" ht="20.100000000000001" customHeight="1">
      <c r="A59" s="85" t="s">
        <v>145</v>
      </c>
      <c r="B59" s="6">
        <f>'I. Фін результат'!B24</f>
        <v>1040</v>
      </c>
      <c r="C59" s="105">
        <f>'I. Фін результат'!C24</f>
        <v>-7041.2999999999993</v>
      </c>
      <c r="D59" s="105">
        <f>'I. Фін результат'!D24</f>
        <v>0</v>
      </c>
      <c r="E59" s="105">
        <f>'I. Фін результат'!E24</f>
        <v>0</v>
      </c>
      <c r="F59" s="105">
        <f>'I. Фін результат'!F24</f>
        <v>-7965.9</v>
      </c>
      <c r="G59" s="104">
        <v>0</v>
      </c>
      <c r="H59" s="104">
        <v>0</v>
      </c>
      <c r="I59" s="104">
        <v>0</v>
      </c>
      <c r="J59" s="104">
        <v>0</v>
      </c>
    </row>
    <row r="60" spans="1:10" ht="20.100000000000001" customHeight="1">
      <c r="A60" s="85" t="s">
        <v>142</v>
      </c>
      <c r="B60" s="6">
        <f>'I. Фін результат'!B56</f>
        <v>1070</v>
      </c>
      <c r="C60" s="105">
        <f>'I. Фін результат'!C56</f>
        <v>-90</v>
      </c>
      <c r="D60" s="105">
        <f>'I. Фін результат'!D56</f>
        <v>0</v>
      </c>
      <c r="E60" s="105">
        <f>'I. Фін результат'!E56</f>
        <v>0</v>
      </c>
      <c r="F60" s="105">
        <f>'I. Фін результат'!F56</f>
        <v>-100</v>
      </c>
      <c r="G60" s="104">
        <v>0</v>
      </c>
      <c r="H60" s="104">
        <v>0</v>
      </c>
      <c r="I60" s="104">
        <v>0</v>
      </c>
      <c r="J60" s="104">
        <v>0</v>
      </c>
    </row>
    <row r="61" spans="1:10" ht="20.100000000000001" customHeight="1">
      <c r="A61" s="85" t="s">
        <v>146</v>
      </c>
      <c r="B61" s="6">
        <f>'I. Фін результат'!B100</f>
        <v>1300</v>
      </c>
      <c r="C61" s="105">
        <f>'I. Фін результат'!C100</f>
        <v>-3520</v>
      </c>
      <c r="D61" s="105">
        <f>'I. Фін результат'!D100</f>
        <v>0</v>
      </c>
      <c r="E61" s="105">
        <f>'I. Фін результат'!E100</f>
        <v>0</v>
      </c>
      <c r="F61" s="105">
        <f>'I. Фін результат'!F100</f>
        <v>0</v>
      </c>
      <c r="G61" s="104">
        <v>0</v>
      </c>
      <c r="H61" s="104">
        <v>0</v>
      </c>
      <c r="I61" s="104">
        <v>0</v>
      </c>
      <c r="J61" s="104">
        <v>0</v>
      </c>
    </row>
    <row r="62" spans="1:10" ht="20.100000000000001" customHeight="1">
      <c r="A62" s="34" t="s">
        <v>4</v>
      </c>
      <c r="B62" s="6">
        <f>'I. Фін результат'!B77</f>
        <v>1100</v>
      </c>
      <c r="C62" s="105">
        <f>'I. Фін результат'!C77</f>
        <v>-12460.3</v>
      </c>
      <c r="D62" s="105">
        <f>'I. Фін результат'!D77</f>
        <v>0</v>
      </c>
      <c r="E62" s="105">
        <f>'I. Фін результат'!E77</f>
        <v>0</v>
      </c>
      <c r="F62" s="105">
        <f>'I. Фін результат'!F77</f>
        <v>767.89999999999554</v>
      </c>
      <c r="G62" s="104">
        <v>0</v>
      </c>
      <c r="H62" s="104">
        <v>0</v>
      </c>
      <c r="I62" s="104">
        <v>0</v>
      </c>
      <c r="J62" s="104">
        <v>0</v>
      </c>
    </row>
    <row r="63" spans="1:10" ht="20.100000000000001" customHeight="1">
      <c r="A63" s="87" t="s">
        <v>147</v>
      </c>
      <c r="B63" s="6">
        <f>'I. Фін результат'!B112</f>
        <v>1410</v>
      </c>
      <c r="C63" s="105">
        <f>'I. Фін результат'!C112</f>
        <v>-11144.3</v>
      </c>
      <c r="D63" s="105">
        <f>'I. Фін результат'!D112</f>
        <v>0</v>
      </c>
      <c r="E63" s="105">
        <f>'I. Фін результат'!E112</f>
        <v>0</v>
      </c>
      <c r="F63" s="105">
        <f>'I. Фін результат'!F112</f>
        <v>2191.8999999999955</v>
      </c>
      <c r="G63" s="104">
        <v>0</v>
      </c>
      <c r="H63" s="104">
        <v>0</v>
      </c>
      <c r="I63" s="104">
        <v>0</v>
      </c>
      <c r="J63" s="104">
        <v>0</v>
      </c>
    </row>
    <row r="64" spans="1:10" ht="20.100000000000001" customHeight="1">
      <c r="A64" s="77" t="s">
        <v>227</v>
      </c>
      <c r="B64" s="6">
        <f>' V. Коефіцієнти'!B8</f>
        <v>5010</v>
      </c>
      <c r="C64" s="105">
        <f>' V. Коефіцієнти'!D8</f>
        <v>-29.7</v>
      </c>
      <c r="D64" s="104">
        <v>0</v>
      </c>
      <c r="E64" s="105">
        <f>' V. Коефіцієнти'!F8</f>
        <v>0</v>
      </c>
      <c r="F64" s="105">
        <f>' V. Коефіцієнти'!G8</f>
        <v>3.7</v>
      </c>
      <c r="G64" s="104">
        <v>0</v>
      </c>
      <c r="H64" s="104">
        <v>0</v>
      </c>
      <c r="I64" s="104">
        <v>0</v>
      </c>
      <c r="J64" s="104">
        <v>0</v>
      </c>
    </row>
    <row r="65" spans="1:10" ht="20.100000000000001" customHeight="1">
      <c r="A65" s="77" t="s">
        <v>148</v>
      </c>
      <c r="B65" s="6">
        <f>'I. Фін результат'!B101</f>
        <v>1310</v>
      </c>
      <c r="C65" s="105">
        <f>'I. Фін результат'!C101</f>
        <v>157</v>
      </c>
      <c r="D65" s="105">
        <f>'I. Фін результат'!D101</f>
        <v>0</v>
      </c>
      <c r="E65" s="105">
        <f>'I. Фін результат'!E101</f>
        <v>0</v>
      </c>
      <c r="F65" s="105">
        <f>'I. Фін результат'!F101</f>
        <v>0</v>
      </c>
      <c r="G65" s="104">
        <v>0</v>
      </c>
      <c r="H65" s="104">
        <v>0</v>
      </c>
      <c r="I65" s="104">
        <v>0</v>
      </c>
      <c r="J65" s="104">
        <v>0</v>
      </c>
    </row>
    <row r="66" spans="1:10" ht="20.100000000000001" customHeight="1">
      <c r="A66" s="85" t="s">
        <v>232</v>
      </c>
      <c r="B66" s="6">
        <f>'I. Фін результат'!B102</f>
        <v>1320</v>
      </c>
      <c r="C66" s="105">
        <f>'I. Фін результат'!C102</f>
        <v>0</v>
      </c>
      <c r="D66" s="105">
        <f>'I. Фін результат'!D102</f>
        <v>0</v>
      </c>
      <c r="E66" s="105">
        <f>'I. Фін результат'!E102</f>
        <v>0</v>
      </c>
      <c r="F66" s="105">
        <f>'I. Фін результат'!F102</f>
        <v>0</v>
      </c>
      <c r="G66" s="104">
        <v>0</v>
      </c>
      <c r="H66" s="104">
        <v>0</v>
      </c>
      <c r="I66" s="104">
        <v>0</v>
      </c>
      <c r="J66" s="104">
        <v>0</v>
      </c>
    </row>
    <row r="67" spans="1:10" ht="20.100000000000001" customHeight="1">
      <c r="A67" s="87" t="s">
        <v>92</v>
      </c>
      <c r="B67" s="6">
        <f>'I. Фін результат'!B92</f>
        <v>1170</v>
      </c>
      <c r="C67" s="105">
        <f>'I. Фін результат'!C92</f>
        <v>-12303.3</v>
      </c>
      <c r="D67" s="105">
        <f>'I. Фін результат'!D92</f>
        <v>0</v>
      </c>
      <c r="E67" s="105">
        <f>'I. Фін результат'!E92</f>
        <v>0</v>
      </c>
      <c r="F67" s="105">
        <f>'I. Фін результат'!F92</f>
        <v>932.89999999999554</v>
      </c>
      <c r="G67" s="104">
        <v>0</v>
      </c>
      <c r="H67" s="104">
        <v>0</v>
      </c>
      <c r="I67" s="104">
        <v>0</v>
      </c>
      <c r="J67" s="104">
        <v>0</v>
      </c>
    </row>
    <row r="68" spans="1:10" ht="20.100000000000001" customHeight="1">
      <c r="A68" s="12" t="s">
        <v>143</v>
      </c>
      <c r="B68" s="6">
        <f>'I. Фін результат'!B93</f>
        <v>1180</v>
      </c>
      <c r="C68" s="105">
        <f>'I. Фін результат'!C93</f>
        <v>-202</v>
      </c>
      <c r="D68" s="105">
        <f>'I. Фін результат'!D93</f>
        <v>0</v>
      </c>
      <c r="E68" s="105">
        <f>'I. Фін результат'!E93</f>
        <v>0</v>
      </c>
      <c r="F68" s="105">
        <f>'I. Фін результат'!F93</f>
        <v>-167.8</v>
      </c>
      <c r="G68" s="104">
        <v>0</v>
      </c>
      <c r="H68" s="104">
        <v>0</v>
      </c>
      <c r="I68" s="104">
        <v>0</v>
      </c>
      <c r="J68" s="104">
        <v>0</v>
      </c>
    </row>
    <row r="69" spans="1:10" ht="20.100000000000001" customHeight="1">
      <c r="A69" s="34" t="s">
        <v>228</v>
      </c>
      <c r="B69" s="6">
        <f>'I. Фін результат'!B95</f>
        <v>1200</v>
      </c>
      <c r="C69" s="105">
        <f>'I. Фін результат'!C95</f>
        <v>-12505.3</v>
      </c>
      <c r="D69" s="105">
        <f>'I. Фін результат'!D95</f>
        <v>0</v>
      </c>
      <c r="E69" s="105">
        <f>'I. Фін результат'!E95</f>
        <v>0</v>
      </c>
      <c r="F69" s="105">
        <f>'I. Фін результат'!F95</f>
        <v>765.09999999999559</v>
      </c>
      <c r="G69" s="104">
        <v>0</v>
      </c>
      <c r="H69" s="104">
        <v>0</v>
      </c>
      <c r="I69" s="104">
        <v>0</v>
      </c>
      <c r="J69" s="104">
        <v>0</v>
      </c>
    </row>
    <row r="70" spans="1:10" ht="20.100000000000001" customHeight="1">
      <c r="A70" s="77" t="s">
        <v>229</v>
      </c>
      <c r="B70" s="6">
        <f>' V. Коефіцієнти'!B11</f>
        <v>5040</v>
      </c>
      <c r="C70" s="105">
        <f>' V. Коефіцієнти'!D11</f>
        <v>-0.3</v>
      </c>
      <c r="D70" s="104">
        <v>0</v>
      </c>
      <c r="E70" s="105">
        <f>' V. Коефіцієнти'!F11</f>
        <v>0</v>
      </c>
      <c r="F70" s="105">
        <f>' V. Коефіцієнти'!G11</f>
        <v>1.3</v>
      </c>
      <c r="G70" s="104">
        <v>0</v>
      </c>
      <c r="H70" s="104">
        <v>0</v>
      </c>
      <c r="I70" s="104">
        <v>0</v>
      </c>
      <c r="J70" s="104">
        <v>0</v>
      </c>
    </row>
    <row r="71" spans="1:10" ht="24.95" customHeight="1">
      <c r="A71" s="123" t="s">
        <v>160</v>
      </c>
      <c r="B71" s="123"/>
      <c r="C71" s="123"/>
      <c r="D71" s="123"/>
      <c r="E71" s="123"/>
      <c r="F71" s="123"/>
      <c r="G71" s="123"/>
      <c r="H71" s="123"/>
      <c r="I71" s="123"/>
      <c r="J71" s="123"/>
    </row>
    <row r="72" spans="1:10" ht="20.100000000000001" customHeight="1">
      <c r="A72" s="84" t="s">
        <v>255</v>
      </c>
      <c r="B72" s="6">
        <f>'ІІ. Розр. з бюджетом'!B23</f>
        <v>2100</v>
      </c>
      <c r="C72" s="105">
        <f>'ІІ. Розр. з бюджетом'!C23</f>
        <v>0</v>
      </c>
      <c r="D72" s="105">
        <f>'ІІ. Розр. з бюджетом'!D23</f>
        <v>0</v>
      </c>
      <c r="E72" s="105">
        <f>'ІІ. Розр. з бюджетом'!E23</f>
        <v>0</v>
      </c>
      <c r="F72" s="105">
        <f>'ІІ. Розр. з бюджетом'!F23</f>
        <v>0</v>
      </c>
      <c r="G72" s="104">
        <v>0</v>
      </c>
      <c r="H72" s="104">
        <v>0</v>
      </c>
      <c r="I72" s="104">
        <v>0</v>
      </c>
      <c r="J72" s="104">
        <v>0</v>
      </c>
    </row>
    <row r="73" spans="1:10" ht="20.100000000000001" customHeight="1">
      <c r="A73" s="42" t="s">
        <v>159</v>
      </c>
      <c r="B73" s="6">
        <f>'ІІ. Розр. з бюджетом'!B26</f>
        <v>2110</v>
      </c>
      <c r="C73" s="105">
        <f>'ІІ. Розр. з бюджетом'!C26</f>
        <v>209</v>
      </c>
      <c r="D73" s="105">
        <f>'ІІ. Розр. з бюджетом'!D26</f>
        <v>0</v>
      </c>
      <c r="E73" s="105">
        <f>'ІІ. Розр. з бюджетом'!E26</f>
        <v>0</v>
      </c>
      <c r="F73" s="105">
        <f>'ІІ. Розр. з бюджетом'!F26</f>
        <v>167.8</v>
      </c>
      <c r="G73" s="104">
        <v>0</v>
      </c>
      <c r="H73" s="104">
        <v>0</v>
      </c>
      <c r="I73" s="104">
        <v>0</v>
      </c>
      <c r="J73" s="104">
        <v>0</v>
      </c>
    </row>
    <row r="74" spans="1:10" ht="42" customHeight="1">
      <c r="A74" s="42" t="s">
        <v>310</v>
      </c>
      <c r="B74" s="6" t="s">
        <v>230</v>
      </c>
      <c r="C74" s="105">
        <f>SUM('ІІ. Розр. з бюджетом'!C27,'ІІ. Розр. з бюджетом'!C28)</f>
        <v>2242.6</v>
      </c>
      <c r="D74" s="105">
        <f>SUM('ІІ. Розр. з бюджетом'!D27,'ІІ. Розр. з бюджетом'!D28)</f>
        <v>0</v>
      </c>
      <c r="E74" s="105">
        <f>SUM('ІІ. Розр. з бюджетом'!E27,'ІІ. Розр. з бюджетом'!E28)</f>
        <v>0</v>
      </c>
      <c r="F74" s="105">
        <f>SUM('ІІ. Розр. з бюджетом'!F27,'ІІ. Розр. з бюджетом'!F28)</f>
        <v>2400</v>
      </c>
      <c r="G74" s="104">
        <v>0</v>
      </c>
      <c r="H74" s="104">
        <v>0</v>
      </c>
      <c r="I74" s="104">
        <v>0</v>
      </c>
      <c r="J74" s="104">
        <v>0</v>
      </c>
    </row>
    <row r="75" spans="1:10" ht="42.75" customHeight="1">
      <c r="A75" s="84" t="s">
        <v>314</v>
      </c>
      <c r="B75" s="6">
        <f>'ІІ. Розр. з бюджетом'!B29</f>
        <v>2140</v>
      </c>
      <c r="C75" s="105">
        <f>'ІІ. Розр. з бюджетом'!C29</f>
        <v>1068.1000000000001</v>
      </c>
      <c r="D75" s="105">
        <f>'ІІ. Розр. з бюджетом'!D29</f>
        <v>0</v>
      </c>
      <c r="E75" s="105">
        <f>'ІІ. Розр. з бюджетом'!E29</f>
        <v>0</v>
      </c>
      <c r="F75" s="105">
        <f>'ІІ. Розр. з бюджетом'!F29</f>
        <v>1184.8000000000002</v>
      </c>
      <c r="G75" s="104">
        <v>0</v>
      </c>
      <c r="H75" s="104">
        <v>0</v>
      </c>
      <c r="I75" s="104">
        <v>0</v>
      </c>
      <c r="J75" s="104">
        <v>0</v>
      </c>
    </row>
    <row r="76" spans="1:10" ht="39" customHeight="1">
      <c r="A76" s="84" t="s">
        <v>83</v>
      </c>
      <c r="B76" s="6">
        <f>'ІІ. Розр. з бюджетом'!B45</f>
        <v>2150</v>
      </c>
      <c r="C76" s="105">
        <f>'ІІ. Розр. з бюджетом'!C45</f>
        <v>1111.4000000000001</v>
      </c>
      <c r="D76" s="105">
        <f>'ІІ. Розр. з бюджетом'!D45</f>
        <v>0</v>
      </c>
      <c r="E76" s="105">
        <f>'ІІ. Розр. з бюджетом'!E45</f>
        <v>0</v>
      </c>
      <c r="F76" s="105">
        <f>'ІІ. Розр. з бюджетом'!F45</f>
        <v>1330.4</v>
      </c>
      <c r="G76" s="104">
        <v>0</v>
      </c>
      <c r="H76" s="104">
        <v>0</v>
      </c>
      <c r="I76" s="104">
        <v>0</v>
      </c>
      <c r="J76" s="104">
        <v>0</v>
      </c>
    </row>
    <row r="77" spans="1:10" ht="20.100000000000001" customHeight="1">
      <c r="A77" s="83" t="s">
        <v>256</v>
      </c>
      <c r="B77" s="6">
        <f>'ІІ. Розр. з бюджетом'!B46</f>
        <v>2200</v>
      </c>
      <c r="C77" s="105">
        <f>'ІІ. Розр. з бюджетом'!C46</f>
        <v>4631.1000000000004</v>
      </c>
      <c r="D77" s="105">
        <f>'ІІ. Розр. з бюджетом'!D46</f>
        <v>0</v>
      </c>
      <c r="E77" s="105">
        <f>'ІІ. Розр. з бюджетом'!E46</f>
        <v>0</v>
      </c>
      <c r="F77" s="105">
        <f>'ІІ. Розр. з бюджетом'!F46</f>
        <v>5083</v>
      </c>
      <c r="G77" s="104">
        <v>0</v>
      </c>
      <c r="H77" s="104">
        <v>0</v>
      </c>
      <c r="I77" s="104">
        <v>0</v>
      </c>
      <c r="J77" s="104">
        <v>0</v>
      </c>
    </row>
    <row r="78" spans="1:10" ht="24.95" customHeight="1">
      <c r="A78" s="123" t="s">
        <v>158</v>
      </c>
      <c r="B78" s="123"/>
      <c r="C78" s="123"/>
      <c r="D78" s="123"/>
      <c r="E78" s="123"/>
      <c r="F78" s="123"/>
      <c r="G78" s="123"/>
      <c r="H78" s="123"/>
      <c r="I78" s="123"/>
      <c r="J78" s="123"/>
    </row>
    <row r="79" spans="1:10" ht="20.100000000000001" customHeight="1">
      <c r="A79" s="83" t="s">
        <v>149</v>
      </c>
      <c r="B79" s="6">
        <f>'ІІІ. Рух грош. коштів'!B87</f>
        <v>3600</v>
      </c>
      <c r="C79" s="105">
        <f>'ІІІ. Рух грош. коштів'!C87</f>
        <v>519</v>
      </c>
      <c r="D79" s="105">
        <f>'ІІІ. Рух грош. коштів'!D87</f>
        <v>0</v>
      </c>
      <c r="E79" s="105">
        <f>'ІІІ. Рух грош. коштів'!E87</f>
        <v>0</v>
      </c>
      <c r="F79" s="105">
        <f>'ІІІ. Рух грош. коштів'!F87</f>
        <v>0</v>
      </c>
      <c r="G79" s="104">
        <v>0</v>
      </c>
      <c r="H79" s="104">
        <v>0</v>
      </c>
      <c r="I79" s="104">
        <v>0</v>
      </c>
      <c r="J79" s="104">
        <v>0</v>
      </c>
    </row>
    <row r="80" spans="1:10" ht="20.100000000000001" customHeight="1">
      <c r="A80" s="84" t="s">
        <v>150</v>
      </c>
      <c r="B80" s="6">
        <f>'ІІІ. Рух грош. коштів'!B32</f>
        <v>3090</v>
      </c>
      <c r="C80" s="105">
        <f>'ІІІ. Рух грош. коштів'!C32</f>
        <v>-7494.2999999999993</v>
      </c>
      <c r="D80" s="105">
        <f>'ІІІ. Рух грош. коштів'!D32</f>
        <v>0</v>
      </c>
      <c r="E80" s="105">
        <f>'ІІІ. Рух грош. коштів'!E32</f>
        <v>0</v>
      </c>
      <c r="F80" s="105">
        <f>'ІІІ. Рух грош. коштів'!F32</f>
        <v>-150.90000000000447</v>
      </c>
      <c r="G80" s="104">
        <v>0</v>
      </c>
      <c r="H80" s="104">
        <v>0</v>
      </c>
      <c r="I80" s="104">
        <v>0</v>
      </c>
      <c r="J80" s="104">
        <v>0</v>
      </c>
    </row>
    <row r="81" spans="1:10" ht="20.100000000000001" customHeight="1">
      <c r="A81" s="84" t="s">
        <v>233</v>
      </c>
      <c r="B81" s="6">
        <f>'ІІІ. Рух грош. коштів'!B56</f>
        <v>3320</v>
      </c>
      <c r="C81" s="105">
        <f>'ІІІ. Рух грош. коштів'!C56</f>
        <v>-13717.4</v>
      </c>
      <c r="D81" s="105">
        <f>'ІІІ. Рух грош. коштів'!D56</f>
        <v>0</v>
      </c>
      <c r="E81" s="105">
        <f>'ІІІ. Рух грош. коштів'!E56</f>
        <v>0</v>
      </c>
      <c r="F81" s="105">
        <f>'ІІІ. Рух грош. коштів'!F56</f>
        <v>-22500</v>
      </c>
      <c r="G81" s="104">
        <v>0</v>
      </c>
      <c r="H81" s="104">
        <v>0</v>
      </c>
      <c r="I81" s="104">
        <v>0</v>
      </c>
      <c r="J81" s="104">
        <v>0</v>
      </c>
    </row>
    <row r="82" spans="1:10" ht="20.100000000000001" customHeight="1">
      <c r="A82" s="84" t="s">
        <v>151</v>
      </c>
      <c r="B82" s="6">
        <f>'ІІІ. Рух грош. коштів'!B85</f>
        <v>3580</v>
      </c>
      <c r="C82" s="105">
        <f>'ІІІ. Рух грош. коштів'!C85</f>
        <v>21203</v>
      </c>
      <c r="D82" s="105">
        <f>'ІІІ. Рух грош. коштів'!D85</f>
        <v>0</v>
      </c>
      <c r="E82" s="105">
        <f>'ІІІ. Рух грош. коштів'!E85</f>
        <v>0</v>
      </c>
      <c r="F82" s="105">
        <f>'ІІІ. Рух грош. коштів'!F85</f>
        <v>23200</v>
      </c>
      <c r="G82" s="104">
        <v>0</v>
      </c>
      <c r="H82" s="104">
        <v>0</v>
      </c>
      <c r="I82" s="104">
        <v>0</v>
      </c>
      <c r="J82" s="104">
        <v>0</v>
      </c>
    </row>
    <row r="83" spans="1:10" ht="20.100000000000001" customHeight="1">
      <c r="A83" s="84" t="s">
        <v>175</v>
      </c>
      <c r="B83" s="6">
        <f>'ІІІ. Рух грош. коштів'!B88</f>
        <v>3610</v>
      </c>
      <c r="C83" s="105">
        <f>'ІІІ. Рух грош. коштів'!C88</f>
        <v>0</v>
      </c>
      <c r="D83" s="105">
        <f>'ІІІ. Рух грош. коштів'!D88</f>
        <v>0</v>
      </c>
      <c r="E83" s="105">
        <f>'ІІІ. Рух грош. коштів'!E88</f>
        <v>0</v>
      </c>
      <c r="F83" s="105">
        <f>'ІІІ. Рух грош. коштів'!F88</f>
        <v>0</v>
      </c>
      <c r="G83" s="104">
        <v>0</v>
      </c>
      <c r="H83" s="104">
        <v>0</v>
      </c>
      <c r="I83" s="104">
        <v>0</v>
      </c>
      <c r="J83" s="104">
        <v>0</v>
      </c>
    </row>
    <row r="84" spans="1:10" ht="20.100000000000001" customHeight="1">
      <c r="A84" s="83" t="s">
        <v>152</v>
      </c>
      <c r="B84" s="6">
        <f>'ІІІ. Рух грош. коштів'!B89</f>
        <v>3620</v>
      </c>
      <c r="C84" s="105">
        <f>'ІІІ. Рух грош. коштів'!C89</f>
        <v>510.30000000000291</v>
      </c>
      <c r="D84" s="105">
        <f>'ІІІ. Рух грош. коштів'!D89</f>
        <v>0</v>
      </c>
      <c r="E84" s="105">
        <f>'ІІІ. Рух грош. коштів'!E89</f>
        <v>0</v>
      </c>
      <c r="F84" s="105">
        <f>'ІІІ. Рух грош. коштів'!F89</f>
        <v>549.09999999999536</v>
      </c>
      <c r="G84" s="104">
        <v>0</v>
      </c>
      <c r="H84" s="104">
        <v>0</v>
      </c>
      <c r="I84" s="104">
        <v>0</v>
      </c>
      <c r="J84" s="104">
        <v>0</v>
      </c>
    </row>
    <row r="85" spans="1:10" ht="24.95" customHeight="1">
      <c r="A85" s="132" t="s">
        <v>212</v>
      </c>
      <c r="B85" s="133"/>
      <c r="C85" s="133"/>
      <c r="D85" s="133"/>
      <c r="E85" s="133"/>
      <c r="F85" s="133"/>
      <c r="G85" s="133"/>
      <c r="H85" s="133"/>
      <c r="I85" s="133"/>
      <c r="J85" s="134"/>
    </row>
    <row r="86" spans="1:10" ht="20.100000000000001" customHeight="1">
      <c r="A86" s="84" t="s">
        <v>211</v>
      </c>
      <c r="B86" s="6">
        <f>'IV. Кап. інвестиції'!B6</f>
        <v>4000</v>
      </c>
      <c r="C86" s="105">
        <f>'IV. Кап. інвестиції'!C6</f>
        <v>15188</v>
      </c>
      <c r="D86" s="105">
        <f>'IV. Кап. інвестиції'!D6</f>
        <v>0</v>
      </c>
      <c r="E86" s="105">
        <f>'IV. Кап. інвестиції'!E6</f>
        <v>0</v>
      </c>
      <c r="F86" s="105">
        <f>'IV. Кап. інвестиції'!F6</f>
        <v>16553</v>
      </c>
      <c r="G86" s="104">
        <v>0</v>
      </c>
      <c r="H86" s="104">
        <v>0</v>
      </c>
      <c r="I86" s="104">
        <v>0</v>
      </c>
      <c r="J86" s="104">
        <v>0</v>
      </c>
    </row>
    <row r="87" spans="1:10" ht="24.95" customHeight="1">
      <c r="A87" s="124" t="s">
        <v>215</v>
      </c>
      <c r="B87" s="124"/>
      <c r="C87" s="124"/>
      <c r="D87" s="124"/>
      <c r="E87" s="124"/>
      <c r="F87" s="124"/>
      <c r="G87" s="124"/>
      <c r="H87" s="124"/>
      <c r="I87" s="124"/>
      <c r="J87" s="124"/>
    </row>
    <row r="88" spans="1:10" ht="20.100000000000001" customHeight="1">
      <c r="A88" s="84" t="s">
        <v>178</v>
      </c>
      <c r="B88" s="6">
        <f>' V. Коефіцієнти'!B9</f>
        <v>5020</v>
      </c>
      <c r="C88" s="105">
        <f>' V. Коефіцієнти'!D9</f>
        <v>0</v>
      </c>
      <c r="D88" s="104">
        <v>0</v>
      </c>
      <c r="E88" s="105">
        <f>' V. Коефіцієнти'!F9</f>
        <v>0</v>
      </c>
      <c r="F88" s="105">
        <f>' V. Коефіцієнти'!G9</f>
        <v>0</v>
      </c>
      <c r="G88" s="104">
        <v>0</v>
      </c>
      <c r="H88" s="104">
        <v>0</v>
      </c>
      <c r="I88" s="104">
        <v>0</v>
      </c>
      <c r="J88" s="104">
        <v>0</v>
      </c>
    </row>
    <row r="89" spans="1:10" ht="20.100000000000001" customHeight="1">
      <c r="A89" s="84" t="s">
        <v>174</v>
      </c>
      <c r="B89" s="6">
        <f>' V. Коефіцієнти'!B10</f>
        <v>5030</v>
      </c>
      <c r="C89" s="105">
        <f>' V. Коефіцієнти'!D10</f>
        <v>0</v>
      </c>
      <c r="D89" s="104">
        <v>0</v>
      </c>
      <c r="E89" s="105">
        <f>' V. Коефіцієнти'!F10</f>
        <v>0</v>
      </c>
      <c r="F89" s="105">
        <f>' V. Коефіцієнти'!G10</f>
        <v>0</v>
      </c>
      <c r="G89" s="104">
        <v>0</v>
      </c>
      <c r="H89" s="104">
        <v>0</v>
      </c>
      <c r="I89" s="104">
        <v>0</v>
      </c>
      <c r="J89" s="104">
        <v>0</v>
      </c>
    </row>
    <row r="90" spans="1:10" ht="20.100000000000001" customHeight="1">
      <c r="A90" s="84" t="s">
        <v>231</v>
      </c>
      <c r="B90" s="6">
        <f>' V. Коефіцієнти'!B14</f>
        <v>5110</v>
      </c>
      <c r="C90" s="105">
        <f>' V. Коефіцієнти'!D14</f>
        <v>368.7</v>
      </c>
      <c r="D90" s="104">
        <v>0</v>
      </c>
      <c r="E90" s="105">
        <f>' V. Коефіцієнти'!F14</f>
        <v>0</v>
      </c>
      <c r="F90" s="105">
        <f>' V. Коефіцієнти'!G14</f>
        <v>347</v>
      </c>
      <c r="G90" s="104">
        <v>0</v>
      </c>
      <c r="H90" s="104">
        <v>0</v>
      </c>
      <c r="I90" s="104">
        <v>0</v>
      </c>
      <c r="J90" s="104">
        <v>0</v>
      </c>
    </row>
    <row r="91" spans="1:10" ht="24.95" customHeight="1">
      <c r="A91" s="123" t="s">
        <v>214</v>
      </c>
      <c r="B91" s="123"/>
      <c r="C91" s="123"/>
      <c r="D91" s="123"/>
      <c r="E91" s="123"/>
      <c r="F91" s="123"/>
      <c r="G91" s="123"/>
      <c r="H91" s="123"/>
      <c r="I91" s="123"/>
      <c r="J91" s="123"/>
    </row>
    <row r="92" spans="1:10" ht="20.100000000000001" customHeight="1">
      <c r="A92" s="84" t="s">
        <v>153</v>
      </c>
      <c r="B92" s="6">
        <v>6000</v>
      </c>
      <c r="C92" s="104">
        <v>2607409</v>
      </c>
      <c r="D92" s="104">
        <v>0</v>
      </c>
      <c r="E92" s="104">
        <v>0</v>
      </c>
      <c r="F92" s="104">
        <v>2579158</v>
      </c>
      <c r="G92" s="13" t="s">
        <v>224</v>
      </c>
      <c r="H92" s="13" t="s">
        <v>224</v>
      </c>
      <c r="I92" s="13" t="s">
        <v>224</v>
      </c>
      <c r="J92" s="13" t="s">
        <v>224</v>
      </c>
    </row>
    <row r="93" spans="1:10" ht="20.100000000000001" customHeight="1">
      <c r="A93" s="84" t="s">
        <v>154</v>
      </c>
      <c r="B93" s="6">
        <v>6010</v>
      </c>
      <c r="C93" s="104">
        <v>19081</v>
      </c>
      <c r="D93" s="104">
        <v>0</v>
      </c>
      <c r="E93" s="104">
        <v>0</v>
      </c>
      <c r="F93" s="104">
        <v>21791</v>
      </c>
      <c r="G93" s="13" t="s">
        <v>224</v>
      </c>
      <c r="H93" s="13" t="s">
        <v>224</v>
      </c>
      <c r="I93" s="13" t="s">
        <v>224</v>
      </c>
      <c r="J93" s="13" t="s">
        <v>224</v>
      </c>
    </row>
    <row r="94" spans="1:10" ht="20.100000000000001" customHeight="1">
      <c r="A94" s="84" t="s">
        <v>257</v>
      </c>
      <c r="B94" s="6">
        <v>6020</v>
      </c>
      <c r="C94" s="104">
        <v>510</v>
      </c>
      <c r="D94" s="104">
        <v>0</v>
      </c>
      <c r="E94" s="104">
        <v>0</v>
      </c>
      <c r="F94" s="104">
        <v>1059.4000000000001</v>
      </c>
      <c r="G94" s="13" t="s">
        <v>224</v>
      </c>
      <c r="H94" s="13" t="s">
        <v>224</v>
      </c>
      <c r="I94" s="13" t="s">
        <v>224</v>
      </c>
      <c r="J94" s="13" t="s">
        <v>224</v>
      </c>
    </row>
    <row r="95" spans="1:10" s="5" customFormat="1" ht="20.100000000000001" customHeight="1">
      <c r="A95" s="83" t="s">
        <v>261</v>
      </c>
      <c r="B95" s="6">
        <v>6030</v>
      </c>
      <c r="C95" s="104">
        <v>2626490</v>
      </c>
      <c r="D95" s="104">
        <v>0</v>
      </c>
      <c r="E95" s="104">
        <v>0</v>
      </c>
      <c r="F95" s="104">
        <v>2600949</v>
      </c>
      <c r="G95" s="13" t="s">
        <v>224</v>
      </c>
      <c r="H95" s="13" t="s">
        <v>224</v>
      </c>
      <c r="I95" s="13" t="s">
        <v>224</v>
      </c>
      <c r="J95" s="13" t="s">
        <v>224</v>
      </c>
    </row>
    <row r="96" spans="1:10" ht="20.100000000000001" customHeight="1">
      <c r="A96" s="84" t="s">
        <v>176</v>
      </c>
      <c r="B96" s="6">
        <v>6040</v>
      </c>
      <c r="C96" s="104">
        <v>0</v>
      </c>
      <c r="D96" s="104">
        <v>0</v>
      </c>
      <c r="E96" s="104">
        <v>0</v>
      </c>
      <c r="F96" s="104">
        <v>0</v>
      </c>
      <c r="G96" s="13" t="s">
        <v>224</v>
      </c>
      <c r="H96" s="13" t="s">
        <v>224</v>
      </c>
      <c r="I96" s="13" t="s">
        <v>224</v>
      </c>
      <c r="J96" s="13" t="s">
        <v>224</v>
      </c>
    </row>
    <row r="97" spans="1:10" ht="20.100000000000001" customHeight="1">
      <c r="A97" s="84" t="s">
        <v>177</v>
      </c>
      <c r="B97" s="6">
        <v>6050</v>
      </c>
      <c r="C97" s="104">
        <v>7105</v>
      </c>
      <c r="D97" s="104">
        <v>0</v>
      </c>
      <c r="E97" s="104">
        <v>0</v>
      </c>
      <c r="F97" s="104">
        <v>7475</v>
      </c>
      <c r="G97" s="13" t="s">
        <v>224</v>
      </c>
      <c r="H97" s="13" t="s">
        <v>224</v>
      </c>
      <c r="I97" s="13" t="s">
        <v>224</v>
      </c>
      <c r="J97" s="13" t="s">
        <v>224</v>
      </c>
    </row>
    <row r="98" spans="1:10" s="5" customFormat="1" ht="20.100000000000001" customHeight="1">
      <c r="A98" s="83" t="s">
        <v>260</v>
      </c>
      <c r="B98" s="6">
        <v>6060</v>
      </c>
      <c r="C98" s="107">
        <f>SUM(C96:C97)</f>
        <v>7105</v>
      </c>
      <c r="D98" s="107">
        <f>SUM(D96:D97)</f>
        <v>0</v>
      </c>
      <c r="E98" s="107">
        <f>SUM(E96:E97)</f>
        <v>0</v>
      </c>
      <c r="F98" s="107">
        <f>SUM(F96:F97)</f>
        <v>7475</v>
      </c>
      <c r="G98" s="13" t="s">
        <v>224</v>
      </c>
      <c r="H98" s="13" t="s">
        <v>224</v>
      </c>
      <c r="I98" s="13" t="s">
        <v>224</v>
      </c>
      <c r="J98" s="13" t="s">
        <v>224</v>
      </c>
    </row>
    <row r="99" spans="1:10" ht="20.100000000000001" customHeight="1">
      <c r="A99" s="84" t="s">
        <v>258</v>
      </c>
      <c r="B99" s="6">
        <v>6070</v>
      </c>
      <c r="C99" s="104">
        <v>0</v>
      </c>
      <c r="D99" s="104">
        <v>0</v>
      </c>
      <c r="E99" s="104">
        <v>0</v>
      </c>
      <c r="F99" s="104">
        <v>0</v>
      </c>
      <c r="G99" s="13" t="s">
        <v>224</v>
      </c>
      <c r="H99" s="13" t="s">
        <v>224</v>
      </c>
      <c r="I99" s="13" t="s">
        <v>224</v>
      </c>
      <c r="J99" s="13" t="s">
        <v>224</v>
      </c>
    </row>
    <row r="100" spans="1:10" ht="20.100000000000001" customHeight="1">
      <c r="A100" s="84" t="s">
        <v>259</v>
      </c>
      <c r="B100" s="6">
        <v>6080</v>
      </c>
      <c r="C100" s="104">
        <v>0</v>
      </c>
      <c r="D100" s="104">
        <v>0</v>
      </c>
      <c r="E100" s="104">
        <v>0</v>
      </c>
      <c r="F100" s="104">
        <v>0</v>
      </c>
      <c r="G100" s="13" t="s">
        <v>224</v>
      </c>
      <c r="H100" s="13" t="s">
        <v>224</v>
      </c>
      <c r="I100" s="13" t="s">
        <v>224</v>
      </c>
      <c r="J100" s="13" t="s">
        <v>224</v>
      </c>
    </row>
    <row r="101" spans="1:10" s="5" customFormat="1" ht="20.100000000000001" customHeight="1">
      <c r="A101" s="83" t="s">
        <v>155</v>
      </c>
      <c r="B101" s="6">
        <v>6090</v>
      </c>
      <c r="C101" s="104">
        <v>2619385</v>
      </c>
      <c r="D101" s="104">
        <v>0</v>
      </c>
      <c r="E101" s="104">
        <v>0</v>
      </c>
      <c r="F101" s="104">
        <v>2593474</v>
      </c>
      <c r="G101" s="13" t="s">
        <v>224</v>
      </c>
      <c r="H101" s="13" t="s">
        <v>224</v>
      </c>
      <c r="I101" s="13" t="s">
        <v>224</v>
      </c>
      <c r="J101" s="13" t="s">
        <v>224</v>
      </c>
    </row>
    <row r="102" spans="1:10" s="5" customFormat="1" ht="24.95" customHeight="1">
      <c r="A102" s="61"/>
      <c r="B102" s="21"/>
      <c r="C102" s="51"/>
      <c r="D102" s="62"/>
      <c r="E102" s="62"/>
      <c r="F102" s="62"/>
      <c r="G102" s="28"/>
      <c r="H102" s="28"/>
      <c r="I102" s="28"/>
      <c r="J102" s="28"/>
    </row>
    <row r="103" spans="1:10" ht="24.95" customHeight="1">
      <c r="A103" s="25"/>
      <c r="C103" s="28"/>
      <c r="D103" s="26"/>
      <c r="E103" s="26"/>
      <c r="F103" s="26"/>
      <c r="G103" s="26"/>
      <c r="H103" s="26"/>
      <c r="I103" s="26"/>
      <c r="J103" s="26"/>
    </row>
    <row r="104" spans="1:10" ht="19.5" customHeight="1">
      <c r="A104" s="53" t="s">
        <v>134</v>
      </c>
      <c r="B104" s="1"/>
      <c r="C104" s="127" t="s">
        <v>103</v>
      </c>
      <c r="D104" s="128"/>
      <c r="E104" s="128"/>
      <c r="F104" s="128"/>
      <c r="G104" s="15"/>
      <c r="H104" s="131" t="s">
        <v>132</v>
      </c>
      <c r="I104" s="131"/>
      <c r="J104" s="131"/>
    </row>
    <row r="105" spans="1:10" s="2" customFormat="1" ht="21" customHeight="1">
      <c r="A105" s="21" t="s">
        <v>77</v>
      </c>
      <c r="B105" s="3"/>
      <c r="C105" s="113" t="s">
        <v>78</v>
      </c>
      <c r="D105" s="113"/>
      <c r="E105" s="113"/>
      <c r="F105" s="113"/>
      <c r="G105" s="24"/>
      <c r="H105" s="110" t="s">
        <v>101</v>
      </c>
      <c r="I105" s="110"/>
      <c r="J105" s="110"/>
    </row>
    <row r="107" spans="1:10">
      <c r="A107" s="47"/>
    </row>
    <row r="108" spans="1:10">
      <c r="A108" s="47"/>
    </row>
    <row r="109" spans="1:10">
      <c r="A109" s="47"/>
    </row>
    <row r="110" spans="1:10" s="21" customFormat="1">
      <c r="A110" s="47"/>
      <c r="F110" s="3"/>
      <c r="G110" s="3"/>
      <c r="H110" s="3"/>
      <c r="I110" s="3"/>
      <c r="J110" s="3"/>
    </row>
    <row r="111" spans="1:10" s="21" customFormat="1">
      <c r="A111" s="47"/>
      <c r="F111" s="3"/>
      <c r="G111" s="3"/>
      <c r="H111" s="3"/>
      <c r="I111" s="3"/>
      <c r="J111" s="3"/>
    </row>
    <row r="112" spans="1:10" s="21" customFormat="1">
      <c r="A112" s="47"/>
      <c r="F112" s="3"/>
      <c r="G112" s="3"/>
      <c r="H112" s="3"/>
      <c r="I112" s="3"/>
      <c r="J112" s="3"/>
    </row>
    <row r="113" spans="1:10" s="21" customFormat="1">
      <c r="A113" s="47"/>
      <c r="F113" s="3"/>
      <c r="G113" s="3"/>
      <c r="H113" s="3"/>
      <c r="I113" s="3"/>
      <c r="J113" s="3"/>
    </row>
    <row r="114" spans="1:10" s="21" customFormat="1">
      <c r="A114" s="47"/>
      <c r="F114" s="3"/>
      <c r="G114" s="3"/>
      <c r="H114" s="3"/>
      <c r="I114" s="3"/>
      <c r="J114" s="3"/>
    </row>
    <row r="115" spans="1:10" s="21" customFormat="1">
      <c r="A115" s="47"/>
      <c r="F115" s="3"/>
      <c r="G115" s="3"/>
      <c r="H115" s="3"/>
      <c r="I115" s="3"/>
      <c r="J115" s="3"/>
    </row>
    <row r="116" spans="1:10" s="21" customFormat="1">
      <c r="A116" s="47"/>
      <c r="F116" s="3"/>
      <c r="G116" s="3"/>
      <c r="H116" s="3"/>
      <c r="I116" s="3"/>
      <c r="J116" s="3"/>
    </row>
    <row r="117" spans="1:10" s="21" customFormat="1">
      <c r="A117" s="47"/>
      <c r="F117" s="3"/>
      <c r="G117" s="3"/>
      <c r="H117" s="3"/>
      <c r="I117" s="3"/>
      <c r="J117" s="3"/>
    </row>
    <row r="118" spans="1:10" s="21" customFormat="1">
      <c r="A118" s="47"/>
      <c r="F118" s="3"/>
      <c r="G118" s="3"/>
      <c r="H118" s="3"/>
      <c r="I118" s="3"/>
      <c r="J118" s="3"/>
    </row>
    <row r="119" spans="1:10" s="21" customFormat="1">
      <c r="A119" s="47"/>
      <c r="F119" s="3"/>
      <c r="G119" s="3"/>
      <c r="H119" s="3"/>
      <c r="I119" s="3"/>
      <c r="J119" s="3"/>
    </row>
    <row r="120" spans="1:10" s="21" customFormat="1">
      <c r="A120" s="47"/>
      <c r="F120" s="3"/>
      <c r="G120" s="3"/>
      <c r="H120" s="3"/>
      <c r="I120" s="3"/>
      <c r="J120" s="3"/>
    </row>
    <row r="121" spans="1:10" s="21" customFormat="1">
      <c r="A121" s="47"/>
      <c r="F121" s="3"/>
      <c r="G121" s="3"/>
      <c r="H121" s="3"/>
      <c r="I121" s="3"/>
      <c r="J121" s="3"/>
    </row>
    <row r="122" spans="1:10" s="21" customFormat="1">
      <c r="A122" s="47"/>
      <c r="F122" s="3"/>
      <c r="G122" s="3"/>
      <c r="H122" s="3"/>
      <c r="I122" s="3"/>
      <c r="J122" s="3"/>
    </row>
    <row r="123" spans="1:10" s="21" customFormat="1">
      <c r="A123" s="47"/>
      <c r="F123" s="3"/>
      <c r="G123" s="3"/>
      <c r="H123" s="3"/>
      <c r="I123" s="3"/>
      <c r="J123" s="3"/>
    </row>
    <row r="124" spans="1:10" s="21" customFormat="1">
      <c r="A124" s="47"/>
      <c r="F124" s="3"/>
      <c r="G124" s="3"/>
      <c r="H124" s="3"/>
      <c r="I124" s="3"/>
      <c r="J124" s="3"/>
    </row>
    <row r="125" spans="1:10" s="21" customFormat="1">
      <c r="A125" s="47"/>
      <c r="F125" s="3"/>
      <c r="G125" s="3"/>
      <c r="H125" s="3"/>
      <c r="I125" s="3"/>
      <c r="J125" s="3"/>
    </row>
    <row r="126" spans="1:10" s="21" customFormat="1">
      <c r="A126" s="47"/>
      <c r="F126" s="3"/>
      <c r="G126" s="3"/>
      <c r="H126" s="3"/>
      <c r="I126" s="3"/>
      <c r="J126" s="3"/>
    </row>
    <row r="127" spans="1:10" s="21" customFormat="1">
      <c r="A127" s="47"/>
      <c r="F127" s="3"/>
      <c r="G127" s="3"/>
      <c r="H127" s="3"/>
      <c r="I127" s="3"/>
      <c r="J127" s="3"/>
    </row>
    <row r="128" spans="1:10" s="21" customFormat="1">
      <c r="A128" s="47"/>
      <c r="F128" s="3"/>
      <c r="G128" s="3"/>
      <c r="H128" s="3"/>
      <c r="I128" s="3"/>
      <c r="J128" s="3"/>
    </row>
    <row r="129" spans="1:10" s="21" customFormat="1">
      <c r="A129" s="47"/>
      <c r="F129" s="3"/>
      <c r="G129" s="3"/>
      <c r="H129" s="3"/>
      <c r="I129" s="3"/>
      <c r="J129" s="3"/>
    </row>
    <row r="130" spans="1:10" s="21" customFormat="1">
      <c r="A130" s="47"/>
      <c r="F130" s="3"/>
      <c r="G130" s="3"/>
      <c r="H130" s="3"/>
      <c r="I130" s="3"/>
      <c r="J130" s="3"/>
    </row>
    <row r="131" spans="1:10" s="21" customFormat="1">
      <c r="A131" s="47"/>
      <c r="F131" s="3"/>
      <c r="G131" s="3"/>
      <c r="H131" s="3"/>
      <c r="I131" s="3"/>
      <c r="J131" s="3"/>
    </row>
    <row r="132" spans="1:10" s="21" customFormat="1">
      <c r="A132" s="47"/>
      <c r="F132" s="3"/>
      <c r="G132" s="3"/>
      <c r="H132" s="3"/>
      <c r="I132" s="3"/>
      <c r="J132" s="3"/>
    </row>
    <row r="133" spans="1:10" s="21" customFormat="1">
      <c r="A133" s="47"/>
      <c r="F133" s="3"/>
      <c r="G133" s="3"/>
      <c r="H133" s="3"/>
      <c r="I133" s="3"/>
      <c r="J133" s="3"/>
    </row>
    <row r="134" spans="1:10" s="21" customFormat="1">
      <c r="A134" s="47"/>
      <c r="F134" s="3"/>
      <c r="G134" s="3"/>
      <c r="H134" s="3"/>
      <c r="I134" s="3"/>
      <c r="J134" s="3"/>
    </row>
    <row r="135" spans="1:10" s="21" customFormat="1">
      <c r="A135" s="47"/>
      <c r="F135" s="3"/>
      <c r="G135" s="3"/>
      <c r="H135" s="3"/>
      <c r="I135" s="3"/>
      <c r="J135" s="3"/>
    </row>
    <row r="136" spans="1:10" s="21" customFormat="1">
      <c r="A136" s="47"/>
      <c r="F136" s="3"/>
      <c r="G136" s="3"/>
      <c r="H136" s="3"/>
      <c r="I136" s="3"/>
      <c r="J136" s="3"/>
    </row>
    <row r="137" spans="1:10" s="21" customFormat="1">
      <c r="A137" s="47"/>
      <c r="F137" s="3"/>
      <c r="G137" s="3"/>
      <c r="H137" s="3"/>
      <c r="I137" s="3"/>
      <c r="J137" s="3"/>
    </row>
    <row r="138" spans="1:10" s="21" customFormat="1">
      <c r="A138" s="47"/>
      <c r="F138" s="3"/>
      <c r="G138" s="3"/>
      <c r="H138" s="3"/>
      <c r="I138" s="3"/>
      <c r="J138" s="3"/>
    </row>
    <row r="139" spans="1:10" s="21" customFormat="1">
      <c r="A139" s="47"/>
      <c r="F139" s="3"/>
      <c r="G139" s="3"/>
      <c r="H139" s="3"/>
      <c r="I139" s="3"/>
      <c r="J139" s="3"/>
    </row>
    <row r="140" spans="1:10" s="21" customFormat="1">
      <c r="A140" s="47"/>
      <c r="F140" s="3"/>
      <c r="G140" s="3"/>
      <c r="H140" s="3"/>
      <c r="I140" s="3"/>
      <c r="J140" s="3"/>
    </row>
    <row r="141" spans="1:10" s="21" customFormat="1">
      <c r="A141" s="47"/>
      <c r="F141" s="3"/>
      <c r="G141" s="3"/>
      <c r="H141" s="3"/>
      <c r="I141" s="3"/>
      <c r="J141" s="3"/>
    </row>
    <row r="142" spans="1:10" s="21" customFormat="1">
      <c r="A142" s="47"/>
      <c r="F142" s="3"/>
      <c r="G142" s="3"/>
      <c r="H142" s="3"/>
      <c r="I142" s="3"/>
      <c r="J142" s="3"/>
    </row>
    <row r="143" spans="1:10" s="21" customFormat="1">
      <c r="A143" s="47"/>
      <c r="F143" s="3"/>
      <c r="G143" s="3"/>
      <c r="H143" s="3"/>
      <c r="I143" s="3"/>
      <c r="J143" s="3"/>
    </row>
    <row r="144" spans="1:10" s="21" customFormat="1">
      <c r="A144" s="47"/>
      <c r="F144" s="3"/>
      <c r="G144" s="3"/>
      <c r="H144" s="3"/>
      <c r="I144" s="3"/>
      <c r="J144" s="3"/>
    </row>
    <row r="145" spans="1:10" s="21" customFormat="1">
      <c r="A145" s="47"/>
      <c r="F145" s="3"/>
      <c r="G145" s="3"/>
      <c r="H145" s="3"/>
      <c r="I145" s="3"/>
      <c r="J145" s="3"/>
    </row>
    <row r="146" spans="1:10" s="21" customFormat="1">
      <c r="A146" s="47"/>
      <c r="F146" s="3"/>
      <c r="G146" s="3"/>
      <c r="H146" s="3"/>
      <c r="I146" s="3"/>
      <c r="J146" s="3"/>
    </row>
    <row r="147" spans="1:10" s="21" customFormat="1">
      <c r="A147" s="47"/>
      <c r="F147" s="3"/>
      <c r="G147" s="3"/>
      <c r="H147" s="3"/>
      <c r="I147" s="3"/>
      <c r="J147" s="3"/>
    </row>
    <row r="148" spans="1:10" s="21" customFormat="1">
      <c r="A148" s="47"/>
      <c r="F148" s="3"/>
      <c r="G148" s="3"/>
      <c r="H148" s="3"/>
      <c r="I148" s="3"/>
      <c r="J148" s="3"/>
    </row>
    <row r="149" spans="1:10" s="21" customFormat="1">
      <c r="A149" s="47"/>
      <c r="F149" s="3"/>
      <c r="G149" s="3"/>
      <c r="H149" s="3"/>
      <c r="I149" s="3"/>
      <c r="J149" s="3"/>
    </row>
    <row r="150" spans="1:10" s="21" customFormat="1">
      <c r="A150" s="47"/>
      <c r="F150" s="3"/>
      <c r="G150" s="3"/>
      <c r="H150" s="3"/>
      <c r="I150" s="3"/>
      <c r="J150" s="3"/>
    </row>
    <row r="151" spans="1:10" s="21" customFormat="1">
      <c r="A151" s="47"/>
      <c r="F151" s="3"/>
      <c r="G151" s="3"/>
      <c r="H151" s="3"/>
      <c r="I151" s="3"/>
      <c r="J151" s="3"/>
    </row>
    <row r="152" spans="1:10" s="21" customFormat="1">
      <c r="A152" s="47"/>
      <c r="F152" s="3"/>
      <c r="G152" s="3"/>
      <c r="H152" s="3"/>
      <c r="I152" s="3"/>
      <c r="J152" s="3"/>
    </row>
    <row r="153" spans="1:10" s="21" customFormat="1">
      <c r="A153" s="47"/>
      <c r="F153" s="3"/>
      <c r="G153" s="3"/>
      <c r="H153" s="3"/>
      <c r="I153" s="3"/>
      <c r="J153" s="3"/>
    </row>
    <row r="154" spans="1:10" s="21" customFormat="1">
      <c r="A154" s="47"/>
      <c r="F154" s="3"/>
      <c r="G154" s="3"/>
      <c r="H154" s="3"/>
      <c r="I154" s="3"/>
      <c r="J154" s="3"/>
    </row>
    <row r="155" spans="1:10" s="21" customFormat="1">
      <c r="A155" s="47"/>
      <c r="F155" s="3"/>
      <c r="G155" s="3"/>
      <c r="H155" s="3"/>
      <c r="I155" s="3"/>
      <c r="J155" s="3"/>
    </row>
    <row r="156" spans="1:10" s="21" customFormat="1">
      <c r="A156" s="47"/>
      <c r="F156" s="3"/>
      <c r="G156" s="3"/>
      <c r="H156" s="3"/>
      <c r="I156" s="3"/>
      <c r="J156" s="3"/>
    </row>
    <row r="157" spans="1:10" s="21" customFormat="1">
      <c r="A157" s="47"/>
      <c r="F157" s="3"/>
      <c r="G157" s="3"/>
      <c r="H157" s="3"/>
      <c r="I157" s="3"/>
      <c r="J157" s="3"/>
    </row>
    <row r="158" spans="1:10" s="21" customFormat="1">
      <c r="A158" s="47"/>
      <c r="F158" s="3"/>
      <c r="G158" s="3"/>
      <c r="H158" s="3"/>
      <c r="I158" s="3"/>
      <c r="J158" s="3"/>
    </row>
    <row r="159" spans="1:10" s="21" customFormat="1">
      <c r="A159" s="47"/>
      <c r="F159" s="3"/>
      <c r="G159" s="3"/>
      <c r="H159" s="3"/>
      <c r="I159" s="3"/>
      <c r="J159" s="3"/>
    </row>
    <row r="160" spans="1:10" s="21" customFormat="1">
      <c r="A160" s="47"/>
      <c r="F160" s="3"/>
      <c r="G160" s="3"/>
      <c r="H160" s="3"/>
      <c r="I160" s="3"/>
      <c r="J160" s="3"/>
    </row>
    <row r="161" spans="1:10" s="21" customFormat="1">
      <c r="A161" s="47"/>
      <c r="F161" s="3"/>
      <c r="G161" s="3"/>
      <c r="H161" s="3"/>
      <c r="I161" s="3"/>
      <c r="J161" s="3"/>
    </row>
    <row r="162" spans="1:10" s="21" customFormat="1">
      <c r="A162" s="47"/>
      <c r="F162" s="3"/>
      <c r="G162" s="3"/>
      <c r="H162" s="3"/>
      <c r="I162" s="3"/>
      <c r="J162" s="3"/>
    </row>
    <row r="163" spans="1:10" s="21" customFormat="1">
      <c r="A163" s="47"/>
      <c r="F163" s="3"/>
      <c r="G163" s="3"/>
      <c r="H163" s="3"/>
      <c r="I163" s="3"/>
      <c r="J163" s="3"/>
    </row>
    <row r="164" spans="1:10" s="21" customFormat="1">
      <c r="A164" s="47"/>
      <c r="F164" s="3"/>
      <c r="G164" s="3"/>
      <c r="H164" s="3"/>
      <c r="I164" s="3"/>
      <c r="J164" s="3"/>
    </row>
    <row r="165" spans="1:10" s="21" customFormat="1">
      <c r="A165" s="47"/>
      <c r="F165" s="3"/>
      <c r="G165" s="3"/>
      <c r="H165" s="3"/>
      <c r="I165" s="3"/>
      <c r="J165" s="3"/>
    </row>
    <row r="166" spans="1:10" s="21" customFormat="1">
      <c r="A166" s="47"/>
      <c r="F166" s="3"/>
      <c r="G166" s="3"/>
      <c r="H166" s="3"/>
      <c r="I166" s="3"/>
      <c r="J166" s="3"/>
    </row>
    <row r="167" spans="1:10" s="21" customFormat="1">
      <c r="A167" s="47"/>
      <c r="F167" s="3"/>
      <c r="G167" s="3"/>
      <c r="H167" s="3"/>
      <c r="I167" s="3"/>
      <c r="J167" s="3"/>
    </row>
    <row r="168" spans="1:10" s="21" customFormat="1">
      <c r="A168" s="47"/>
      <c r="F168" s="3"/>
      <c r="G168" s="3"/>
      <c r="H168" s="3"/>
      <c r="I168" s="3"/>
      <c r="J168" s="3"/>
    </row>
    <row r="169" spans="1:10" s="21" customFormat="1">
      <c r="A169" s="47"/>
      <c r="F169" s="3"/>
      <c r="G169" s="3"/>
      <c r="H169" s="3"/>
      <c r="I169" s="3"/>
      <c r="J169" s="3"/>
    </row>
    <row r="170" spans="1:10" s="21" customFormat="1">
      <c r="A170" s="47"/>
      <c r="F170" s="3"/>
      <c r="G170" s="3"/>
      <c r="H170" s="3"/>
      <c r="I170" s="3"/>
      <c r="J170" s="3"/>
    </row>
    <row r="171" spans="1:10" s="21" customFormat="1">
      <c r="A171" s="47"/>
      <c r="F171" s="3"/>
      <c r="G171" s="3"/>
      <c r="H171" s="3"/>
      <c r="I171" s="3"/>
      <c r="J171" s="3"/>
    </row>
    <row r="172" spans="1:10" s="21" customFormat="1">
      <c r="A172" s="47"/>
      <c r="F172" s="3"/>
      <c r="G172" s="3"/>
      <c r="H172" s="3"/>
      <c r="I172" s="3"/>
      <c r="J172" s="3"/>
    </row>
    <row r="173" spans="1:10" s="21" customFormat="1">
      <c r="A173" s="47"/>
      <c r="F173" s="3"/>
      <c r="G173" s="3"/>
      <c r="H173" s="3"/>
      <c r="I173" s="3"/>
      <c r="J173" s="3"/>
    </row>
    <row r="174" spans="1:10" s="21" customFormat="1">
      <c r="A174" s="47"/>
      <c r="F174" s="3"/>
      <c r="G174" s="3"/>
      <c r="H174" s="3"/>
      <c r="I174" s="3"/>
      <c r="J174" s="3"/>
    </row>
    <row r="175" spans="1:10" s="21" customFormat="1">
      <c r="A175" s="47"/>
      <c r="F175" s="3"/>
      <c r="G175" s="3"/>
      <c r="H175" s="3"/>
      <c r="I175" s="3"/>
      <c r="J175" s="3"/>
    </row>
    <row r="176" spans="1:10" s="21" customFormat="1">
      <c r="A176" s="47"/>
      <c r="F176" s="3"/>
      <c r="G176" s="3"/>
      <c r="H176" s="3"/>
      <c r="I176" s="3"/>
      <c r="J176" s="3"/>
    </row>
    <row r="177" spans="1:10" s="21" customFormat="1">
      <c r="A177" s="47"/>
      <c r="F177" s="3"/>
      <c r="G177" s="3"/>
      <c r="H177" s="3"/>
      <c r="I177" s="3"/>
      <c r="J177" s="3"/>
    </row>
    <row r="178" spans="1:10" s="21" customFormat="1">
      <c r="A178" s="47"/>
      <c r="F178" s="3"/>
      <c r="G178" s="3"/>
      <c r="H178" s="3"/>
      <c r="I178" s="3"/>
      <c r="J178" s="3"/>
    </row>
    <row r="179" spans="1:10" s="21" customFormat="1">
      <c r="A179" s="47"/>
      <c r="F179" s="3"/>
      <c r="G179" s="3"/>
      <c r="H179" s="3"/>
      <c r="I179" s="3"/>
      <c r="J179" s="3"/>
    </row>
    <row r="180" spans="1:10" s="21" customFormat="1">
      <c r="A180" s="47"/>
      <c r="F180" s="3"/>
      <c r="G180" s="3"/>
      <c r="H180" s="3"/>
      <c r="I180" s="3"/>
      <c r="J180" s="3"/>
    </row>
    <row r="181" spans="1:10" s="21" customFormat="1">
      <c r="A181" s="47"/>
      <c r="F181" s="3"/>
      <c r="G181" s="3"/>
      <c r="H181" s="3"/>
      <c r="I181" s="3"/>
      <c r="J181" s="3"/>
    </row>
    <row r="182" spans="1:10" s="21" customFormat="1">
      <c r="A182" s="47"/>
      <c r="F182" s="3"/>
      <c r="G182" s="3"/>
      <c r="H182" s="3"/>
      <c r="I182" s="3"/>
      <c r="J182" s="3"/>
    </row>
    <row r="183" spans="1:10" s="21" customFormat="1">
      <c r="A183" s="47"/>
      <c r="F183" s="3"/>
      <c r="G183" s="3"/>
      <c r="H183" s="3"/>
      <c r="I183" s="3"/>
      <c r="J183" s="3"/>
    </row>
    <row r="184" spans="1:10" s="21" customFormat="1">
      <c r="A184" s="47"/>
      <c r="F184" s="3"/>
      <c r="G184" s="3"/>
      <c r="H184" s="3"/>
      <c r="I184" s="3"/>
      <c r="J184" s="3"/>
    </row>
    <row r="185" spans="1:10" s="21" customFormat="1">
      <c r="A185" s="47"/>
      <c r="F185" s="3"/>
      <c r="G185" s="3"/>
      <c r="H185" s="3"/>
      <c r="I185" s="3"/>
      <c r="J185" s="3"/>
    </row>
    <row r="186" spans="1:10" s="21" customFormat="1">
      <c r="A186" s="47"/>
      <c r="F186" s="3"/>
      <c r="G186" s="3"/>
      <c r="H186" s="3"/>
      <c r="I186" s="3"/>
      <c r="J186" s="3"/>
    </row>
    <row r="187" spans="1:10" s="21" customFormat="1">
      <c r="A187" s="47"/>
      <c r="F187" s="3"/>
      <c r="G187" s="3"/>
      <c r="H187" s="3"/>
      <c r="I187" s="3"/>
      <c r="J187" s="3"/>
    </row>
    <row r="188" spans="1:10" s="21" customFormat="1">
      <c r="A188" s="47"/>
      <c r="F188" s="3"/>
      <c r="G188" s="3"/>
      <c r="H188" s="3"/>
      <c r="I188" s="3"/>
      <c r="J188" s="3"/>
    </row>
    <row r="189" spans="1:10" s="21" customFormat="1">
      <c r="A189" s="47"/>
      <c r="F189" s="3"/>
      <c r="G189" s="3"/>
      <c r="H189" s="3"/>
      <c r="I189" s="3"/>
      <c r="J189" s="3"/>
    </row>
    <row r="190" spans="1:10" s="21" customFormat="1">
      <c r="A190" s="47"/>
      <c r="F190" s="3"/>
      <c r="G190" s="3"/>
      <c r="H190" s="3"/>
      <c r="I190" s="3"/>
      <c r="J190" s="3"/>
    </row>
    <row r="191" spans="1:10" s="21" customFormat="1">
      <c r="A191" s="47"/>
      <c r="F191" s="3"/>
      <c r="G191" s="3"/>
      <c r="H191" s="3"/>
      <c r="I191" s="3"/>
      <c r="J191" s="3"/>
    </row>
    <row r="192" spans="1:10" s="21" customFormat="1">
      <c r="A192" s="47"/>
      <c r="F192" s="3"/>
      <c r="G192" s="3"/>
      <c r="H192" s="3"/>
      <c r="I192" s="3"/>
      <c r="J192" s="3"/>
    </row>
    <row r="193" spans="1:10" s="21" customFormat="1">
      <c r="A193" s="47"/>
      <c r="F193" s="3"/>
      <c r="G193" s="3"/>
      <c r="H193" s="3"/>
      <c r="I193" s="3"/>
      <c r="J193" s="3"/>
    </row>
    <row r="194" spans="1:10" s="21" customFormat="1">
      <c r="A194" s="47"/>
      <c r="F194" s="3"/>
      <c r="G194" s="3"/>
      <c r="H194" s="3"/>
      <c r="I194" s="3"/>
      <c r="J194" s="3"/>
    </row>
    <row r="195" spans="1:10" s="21" customFormat="1">
      <c r="A195" s="47"/>
      <c r="F195" s="3"/>
      <c r="G195" s="3"/>
      <c r="H195" s="3"/>
      <c r="I195" s="3"/>
      <c r="J195" s="3"/>
    </row>
    <row r="196" spans="1:10" s="21" customFormat="1">
      <c r="A196" s="47"/>
      <c r="F196" s="3"/>
      <c r="G196" s="3"/>
      <c r="H196" s="3"/>
      <c r="I196" s="3"/>
      <c r="J196" s="3"/>
    </row>
    <row r="197" spans="1:10" s="21" customFormat="1">
      <c r="A197" s="47"/>
      <c r="F197" s="3"/>
      <c r="G197" s="3"/>
      <c r="H197" s="3"/>
      <c r="I197" s="3"/>
      <c r="J197" s="3"/>
    </row>
    <row r="198" spans="1:10" s="21" customFormat="1">
      <c r="A198" s="47"/>
      <c r="F198" s="3"/>
      <c r="G198" s="3"/>
      <c r="H198" s="3"/>
      <c r="I198" s="3"/>
      <c r="J198" s="3"/>
    </row>
    <row r="199" spans="1:10" s="21" customFormat="1">
      <c r="A199" s="47"/>
      <c r="F199" s="3"/>
      <c r="G199" s="3"/>
      <c r="H199" s="3"/>
      <c r="I199" s="3"/>
      <c r="J199" s="3"/>
    </row>
    <row r="200" spans="1:10" s="21" customFormat="1">
      <c r="A200" s="47"/>
      <c r="F200" s="3"/>
      <c r="G200" s="3"/>
      <c r="H200" s="3"/>
      <c r="I200" s="3"/>
      <c r="J200" s="3"/>
    </row>
    <row r="201" spans="1:10" s="21" customFormat="1">
      <c r="A201" s="47"/>
      <c r="F201" s="3"/>
      <c r="G201" s="3"/>
      <c r="H201" s="3"/>
      <c r="I201" s="3"/>
      <c r="J201" s="3"/>
    </row>
    <row r="202" spans="1:10" s="21" customFormat="1">
      <c r="A202" s="47"/>
      <c r="F202" s="3"/>
      <c r="G202" s="3"/>
      <c r="H202" s="3"/>
      <c r="I202" s="3"/>
      <c r="J202" s="3"/>
    </row>
    <row r="203" spans="1:10" s="21" customFormat="1">
      <c r="A203" s="47"/>
      <c r="F203" s="3"/>
      <c r="G203" s="3"/>
      <c r="H203" s="3"/>
      <c r="I203" s="3"/>
      <c r="J203" s="3"/>
    </row>
    <row r="204" spans="1:10" s="21" customFormat="1">
      <c r="A204" s="47"/>
      <c r="F204" s="3"/>
      <c r="G204" s="3"/>
      <c r="H204" s="3"/>
      <c r="I204" s="3"/>
      <c r="J204" s="3"/>
    </row>
    <row r="205" spans="1:10" s="21" customFormat="1">
      <c r="A205" s="47"/>
      <c r="F205" s="3"/>
      <c r="G205" s="3"/>
      <c r="H205" s="3"/>
      <c r="I205" s="3"/>
      <c r="J205" s="3"/>
    </row>
    <row r="206" spans="1:10" s="21" customFormat="1">
      <c r="A206" s="47"/>
      <c r="F206" s="3"/>
      <c r="G206" s="3"/>
      <c r="H206" s="3"/>
      <c r="I206" s="3"/>
      <c r="J206" s="3"/>
    </row>
    <row r="207" spans="1:10" s="21" customFormat="1">
      <c r="A207" s="47"/>
      <c r="F207" s="3"/>
      <c r="G207" s="3"/>
      <c r="H207" s="3"/>
      <c r="I207" s="3"/>
      <c r="J207" s="3"/>
    </row>
    <row r="208" spans="1:10" s="21" customFormat="1">
      <c r="A208" s="47"/>
      <c r="F208" s="3"/>
      <c r="G208" s="3"/>
      <c r="H208" s="3"/>
      <c r="I208" s="3"/>
      <c r="J208" s="3"/>
    </row>
    <row r="209" spans="1:10" s="21" customFormat="1">
      <c r="A209" s="47"/>
      <c r="F209" s="3"/>
      <c r="G209" s="3"/>
      <c r="H209" s="3"/>
      <c r="I209" s="3"/>
      <c r="J209" s="3"/>
    </row>
    <row r="210" spans="1:10" s="21" customFormat="1">
      <c r="A210" s="47"/>
      <c r="F210" s="3"/>
      <c r="G210" s="3"/>
      <c r="H210" s="3"/>
      <c r="I210" s="3"/>
      <c r="J210" s="3"/>
    </row>
    <row r="211" spans="1:10" s="21" customFormat="1">
      <c r="A211" s="47"/>
      <c r="F211" s="3"/>
      <c r="G211" s="3"/>
      <c r="H211" s="3"/>
      <c r="I211" s="3"/>
      <c r="J211" s="3"/>
    </row>
    <row r="212" spans="1:10" s="21" customFormat="1">
      <c r="A212" s="47"/>
      <c r="F212" s="3"/>
      <c r="G212" s="3"/>
      <c r="H212" s="3"/>
      <c r="I212" s="3"/>
      <c r="J212" s="3"/>
    </row>
    <row r="213" spans="1:10" s="21" customFormat="1">
      <c r="A213" s="47"/>
      <c r="F213" s="3"/>
      <c r="G213" s="3"/>
      <c r="H213" s="3"/>
      <c r="I213" s="3"/>
      <c r="J213" s="3"/>
    </row>
    <row r="214" spans="1:10" s="21" customFormat="1">
      <c r="A214" s="47"/>
      <c r="F214" s="3"/>
      <c r="G214" s="3"/>
      <c r="H214" s="3"/>
      <c r="I214" s="3"/>
      <c r="J214" s="3"/>
    </row>
    <row r="215" spans="1:10" s="21" customFormat="1">
      <c r="A215" s="47"/>
      <c r="F215" s="3"/>
      <c r="G215" s="3"/>
      <c r="H215" s="3"/>
      <c r="I215" s="3"/>
      <c r="J215" s="3"/>
    </row>
    <row r="216" spans="1:10" s="21" customFormat="1">
      <c r="A216" s="47"/>
      <c r="F216" s="3"/>
      <c r="G216" s="3"/>
      <c r="H216" s="3"/>
      <c r="I216" s="3"/>
      <c r="J216" s="3"/>
    </row>
    <row r="217" spans="1:10" s="21" customFormat="1">
      <c r="A217" s="47"/>
      <c r="F217" s="3"/>
      <c r="G217" s="3"/>
      <c r="H217" s="3"/>
      <c r="I217" s="3"/>
      <c r="J217" s="3"/>
    </row>
    <row r="218" spans="1:10" s="21" customFormat="1">
      <c r="A218" s="47"/>
      <c r="F218" s="3"/>
      <c r="G218" s="3"/>
      <c r="H218" s="3"/>
      <c r="I218" s="3"/>
      <c r="J218" s="3"/>
    </row>
    <row r="219" spans="1:10" s="21" customFormat="1">
      <c r="A219" s="47"/>
      <c r="F219" s="3"/>
      <c r="G219" s="3"/>
      <c r="H219" s="3"/>
      <c r="I219" s="3"/>
      <c r="J219" s="3"/>
    </row>
    <row r="220" spans="1:10" s="21" customFormat="1">
      <c r="A220" s="47"/>
      <c r="F220" s="3"/>
      <c r="G220" s="3"/>
      <c r="H220" s="3"/>
      <c r="I220" s="3"/>
      <c r="J220" s="3"/>
    </row>
    <row r="221" spans="1:10" s="21" customFormat="1">
      <c r="A221" s="47"/>
      <c r="F221" s="3"/>
      <c r="G221" s="3"/>
      <c r="H221" s="3"/>
      <c r="I221" s="3"/>
      <c r="J221" s="3"/>
    </row>
    <row r="222" spans="1:10" s="21" customFormat="1">
      <c r="A222" s="47"/>
      <c r="F222" s="3"/>
      <c r="G222" s="3"/>
      <c r="H222" s="3"/>
      <c r="I222" s="3"/>
      <c r="J222" s="3"/>
    </row>
    <row r="223" spans="1:10" s="21" customFormat="1">
      <c r="A223" s="47"/>
      <c r="F223" s="3"/>
      <c r="G223" s="3"/>
      <c r="H223" s="3"/>
      <c r="I223" s="3"/>
      <c r="J223" s="3"/>
    </row>
    <row r="224" spans="1:10" s="21" customFormat="1">
      <c r="A224" s="47"/>
      <c r="F224" s="3"/>
      <c r="G224" s="3"/>
      <c r="H224" s="3"/>
      <c r="I224" s="3"/>
      <c r="J224" s="3"/>
    </row>
    <row r="225" spans="1:10" s="21" customFormat="1">
      <c r="A225" s="47"/>
      <c r="F225" s="3"/>
      <c r="G225" s="3"/>
      <c r="H225" s="3"/>
      <c r="I225" s="3"/>
      <c r="J225" s="3"/>
    </row>
    <row r="226" spans="1:10" s="21" customFormat="1">
      <c r="A226" s="47"/>
      <c r="F226" s="3"/>
      <c r="G226" s="3"/>
      <c r="H226" s="3"/>
      <c r="I226" s="3"/>
      <c r="J226" s="3"/>
    </row>
    <row r="227" spans="1:10" s="21" customFormat="1">
      <c r="A227" s="47"/>
      <c r="F227" s="3"/>
      <c r="G227" s="3"/>
      <c r="H227" s="3"/>
      <c r="I227" s="3"/>
      <c r="J227" s="3"/>
    </row>
    <row r="228" spans="1:10" s="21" customFormat="1">
      <c r="A228" s="47"/>
      <c r="F228" s="3"/>
      <c r="G228" s="3"/>
      <c r="H228" s="3"/>
      <c r="I228" s="3"/>
      <c r="J228" s="3"/>
    </row>
    <row r="229" spans="1:10" s="21" customFormat="1">
      <c r="A229" s="47"/>
      <c r="F229" s="3"/>
      <c r="G229" s="3"/>
      <c r="H229" s="3"/>
      <c r="I229" s="3"/>
      <c r="J229" s="3"/>
    </row>
    <row r="230" spans="1:10" s="21" customFormat="1">
      <c r="A230" s="47"/>
      <c r="F230" s="3"/>
      <c r="G230" s="3"/>
      <c r="H230" s="3"/>
      <c r="I230" s="3"/>
      <c r="J230" s="3"/>
    </row>
    <row r="231" spans="1:10" s="21" customFormat="1">
      <c r="A231" s="47"/>
      <c r="F231" s="3"/>
      <c r="G231" s="3"/>
      <c r="H231" s="3"/>
      <c r="I231" s="3"/>
      <c r="J231" s="3"/>
    </row>
    <row r="232" spans="1:10" s="21" customFormat="1">
      <c r="A232" s="47"/>
      <c r="F232" s="3"/>
      <c r="G232" s="3"/>
      <c r="H232" s="3"/>
      <c r="I232" s="3"/>
      <c r="J232" s="3"/>
    </row>
    <row r="233" spans="1:10" s="21" customFormat="1">
      <c r="A233" s="47"/>
      <c r="F233" s="3"/>
      <c r="G233" s="3"/>
      <c r="H233" s="3"/>
      <c r="I233" s="3"/>
      <c r="J233" s="3"/>
    </row>
    <row r="234" spans="1:10" s="21" customFormat="1">
      <c r="A234" s="47"/>
      <c r="F234" s="3"/>
      <c r="G234" s="3"/>
      <c r="H234" s="3"/>
      <c r="I234" s="3"/>
      <c r="J234" s="3"/>
    </row>
    <row r="235" spans="1:10" s="21" customFormat="1">
      <c r="A235" s="47"/>
      <c r="F235" s="3"/>
      <c r="G235" s="3"/>
      <c r="H235" s="3"/>
      <c r="I235" s="3"/>
      <c r="J235" s="3"/>
    </row>
    <row r="236" spans="1:10" s="21" customFormat="1">
      <c r="A236" s="47"/>
      <c r="F236" s="3"/>
      <c r="G236" s="3"/>
      <c r="H236" s="3"/>
      <c r="I236" s="3"/>
      <c r="J236" s="3"/>
    </row>
    <row r="237" spans="1:10" s="21" customFormat="1">
      <c r="A237" s="47"/>
      <c r="F237" s="3"/>
      <c r="G237" s="3"/>
      <c r="H237" s="3"/>
      <c r="I237" s="3"/>
      <c r="J237" s="3"/>
    </row>
    <row r="238" spans="1:10" s="21" customFormat="1">
      <c r="A238" s="47"/>
      <c r="F238" s="3"/>
      <c r="G238" s="3"/>
      <c r="H238" s="3"/>
      <c r="I238" s="3"/>
      <c r="J238" s="3"/>
    </row>
    <row r="239" spans="1:10" s="21" customFormat="1">
      <c r="A239" s="47"/>
      <c r="F239" s="3"/>
      <c r="G239" s="3"/>
      <c r="H239" s="3"/>
      <c r="I239" s="3"/>
      <c r="J239" s="3"/>
    </row>
    <row r="240" spans="1:10" s="21" customFormat="1">
      <c r="A240" s="47"/>
      <c r="F240" s="3"/>
      <c r="G240" s="3"/>
      <c r="H240" s="3"/>
      <c r="I240" s="3"/>
      <c r="J240" s="3"/>
    </row>
    <row r="241" spans="1:10" s="21" customFormat="1">
      <c r="A241" s="47"/>
      <c r="F241" s="3"/>
      <c r="G241" s="3"/>
      <c r="H241" s="3"/>
      <c r="I241" s="3"/>
      <c r="J241" s="3"/>
    </row>
    <row r="242" spans="1:10" s="21" customFormat="1">
      <c r="A242" s="47"/>
      <c r="F242" s="3"/>
      <c r="G242" s="3"/>
      <c r="H242" s="3"/>
      <c r="I242" s="3"/>
      <c r="J242" s="3"/>
    </row>
    <row r="243" spans="1:10" s="21" customFormat="1">
      <c r="A243" s="47"/>
      <c r="F243" s="3"/>
      <c r="G243" s="3"/>
      <c r="H243" s="3"/>
      <c r="I243" s="3"/>
      <c r="J243" s="3"/>
    </row>
    <row r="244" spans="1:10" s="21" customFormat="1">
      <c r="A244" s="47"/>
      <c r="F244" s="3"/>
      <c r="G244" s="3"/>
      <c r="H244" s="3"/>
      <c r="I244" s="3"/>
      <c r="J244" s="3"/>
    </row>
    <row r="245" spans="1:10" s="21" customFormat="1">
      <c r="A245" s="47"/>
      <c r="F245" s="3"/>
      <c r="G245" s="3"/>
      <c r="H245" s="3"/>
      <c r="I245" s="3"/>
      <c r="J245" s="3"/>
    </row>
    <row r="246" spans="1:10" s="21" customFormat="1">
      <c r="A246" s="47"/>
      <c r="F246" s="3"/>
      <c r="G246" s="3"/>
      <c r="H246" s="3"/>
      <c r="I246" s="3"/>
      <c r="J246" s="3"/>
    </row>
    <row r="247" spans="1:10" s="21" customFormat="1">
      <c r="A247" s="47"/>
      <c r="F247" s="3"/>
      <c r="G247" s="3"/>
      <c r="H247" s="3"/>
      <c r="I247" s="3"/>
      <c r="J247" s="3"/>
    </row>
    <row r="248" spans="1:10" s="21" customFormat="1">
      <c r="A248" s="47"/>
      <c r="F248" s="3"/>
      <c r="G248" s="3"/>
      <c r="H248" s="3"/>
      <c r="I248" s="3"/>
      <c r="J248" s="3"/>
    </row>
    <row r="249" spans="1:10" s="21" customFormat="1">
      <c r="A249" s="47"/>
      <c r="F249" s="3"/>
      <c r="G249" s="3"/>
      <c r="H249" s="3"/>
      <c r="I249" s="3"/>
      <c r="J249" s="3"/>
    </row>
    <row r="250" spans="1:10" s="21" customFormat="1">
      <c r="A250" s="47"/>
      <c r="F250" s="3"/>
      <c r="G250" s="3"/>
      <c r="H250" s="3"/>
      <c r="I250" s="3"/>
      <c r="J250" s="3"/>
    </row>
    <row r="251" spans="1:10" s="21" customFormat="1">
      <c r="A251" s="47"/>
      <c r="F251" s="3"/>
      <c r="G251" s="3"/>
      <c r="H251" s="3"/>
      <c r="I251" s="3"/>
      <c r="J251" s="3"/>
    </row>
    <row r="252" spans="1:10" s="21" customFormat="1">
      <c r="A252" s="47"/>
      <c r="F252" s="3"/>
      <c r="G252" s="3"/>
      <c r="H252" s="3"/>
      <c r="I252" s="3"/>
      <c r="J252" s="3"/>
    </row>
    <row r="253" spans="1:10" s="21" customFormat="1">
      <c r="A253" s="47"/>
      <c r="F253" s="3"/>
      <c r="G253" s="3"/>
      <c r="H253" s="3"/>
      <c r="I253" s="3"/>
      <c r="J253" s="3"/>
    </row>
    <row r="254" spans="1:10" s="21" customFormat="1">
      <c r="A254" s="47"/>
      <c r="F254" s="3"/>
      <c r="G254" s="3"/>
      <c r="H254" s="3"/>
      <c r="I254" s="3"/>
      <c r="J254" s="3"/>
    </row>
    <row r="255" spans="1:10" s="21" customFormat="1">
      <c r="A255" s="47"/>
      <c r="F255" s="3"/>
      <c r="G255" s="3"/>
      <c r="H255" s="3"/>
      <c r="I255" s="3"/>
      <c r="J255" s="3"/>
    </row>
    <row r="256" spans="1:10" s="21" customFormat="1">
      <c r="A256" s="47"/>
      <c r="F256" s="3"/>
      <c r="G256" s="3"/>
      <c r="H256" s="3"/>
      <c r="I256" s="3"/>
      <c r="J256" s="3"/>
    </row>
    <row r="257" spans="1:10" s="21" customFormat="1">
      <c r="A257" s="47"/>
      <c r="F257" s="3"/>
      <c r="G257" s="3"/>
      <c r="H257" s="3"/>
      <c r="I257" s="3"/>
      <c r="J257" s="3"/>
    </row>
    <row r="258" spans="1:10" s="21" customFormat="1">
      <c r="A258" s="47"/>
      <c r="F258" s="3"/>
      <c r="G258" s="3"/>
      <c r="H258" s="3"/>
      <c r="I258" s="3"/>
      <c r="J258" s="3"/>
    </row>
    <row r="259" spans="1:10" s="21" customFormat="1">
      <c r="A259" s="47"/>
      <c r="F259" s="3"/>
      <c r="G259" s="3"/>
      <c r="H259" s="3"/>
      <c r="I259" s="3"/>
      <c r="J259" s="3"/>
    </row>
    <row r="260" spans="1:10" s="21" customFormat="1">
      <c r="A260" s="47"/>
      <c r="F260" s="3"/>
      <c r="G260" s="3"/>
      <c r="H260" s="3"/>
      <c r="I260" s="3"/>
      <c r="J260" s="3"/>
    </row>
    <row r="261" spans="1:10" s="21" customFormat="1">
      <c r="A261" s="47"/>
      <c r="F261" s="3"/>
      <c r="G261" s="3"/>
      <c r="H261" s="3"/>
      <c r="I261" s="3"/>
      <c r="J261" s="3"/>
    </row>
    <row r="262" spans="1:10" s="21" customFormat="1">
      <c r="A262" s="47"/>
      <c r="F262" s="3"/>
      <c r="G262" s="3"/>
      <c r="H262" s="3"/>
      <c r="I262" s="3"/>
      <c r="J262" s="3"/>
    </row>
    <row r="263" spans="1:10" s="21" customFormat="1">
      <c r="A263" s="47"/>
      <c r="F263" s="3"/>
      <c r="G263" s="3"/>
      <c r="H263" s="3"/>
      <c r="I263" s="3"/>
      <c r="J263" s="3"/>
    </row>
    <row r="264" spans="1:10" s="21" customFormat="1">
      <c r="A264" s="47"/>
      <c r="F264" s="3"/>
      <c r="G264" s="3"/>
      <c r="H264" s="3"/>
      <c r="I264" s="3"/>
      <c r="J264" s="3"/>
    </row>
    <row r="265" spans="1:10" s="21" customFormat="1">
      <c r="A265" s="47"/>
      <c r="F265" s="3"/>
      <c r="G265" s="3"/>
      <c r="H265" s="3"/>
      <c r="I265" s="3"/>
      <c r="J265" s="3"/>
    </row>
    <row r="266" spans="1:10" s="21" customFormat="1">
      <c r="A266" s="47"/>
      <c r="F266" s="3"/>
      <c r="G266" s="3"/>
      <c r="H266" s="3"/>
      <c r="I266" s="3"/>
      <c r="J266" s="3"/>
    </row>
    <row r="267" spans="1:10" s="21" customFormat="1">
      <c r="A267" s="47"/>
      <c r="F267" s="3"/>
      <c r="G267" s="3"/>
      <c r="H267" s="3"/>
      <c r="I267" s="3"/>
      <c r="J267" s="3"/>
    </row>
    <row r="268" spans="1:10" s="21" customFormat="1">
      <c r="A268" s="47"/>
      <c r="F268" s="3"/>
      <c r="G268" s="3"/>
      <c r="H268" s="3"/>
      <c r="I268" s="3"/>
      <c r="J268" s="3"/>
    </row>
    <row r="269" spans="1:10" s="21" customFormat="1">
      <c r="A269" s="47"/>
      <c r="F269" s="3"/>
      <c r="G269" s="3"/>
      <c r="H269" s="3"/>
      <c r="I269" s="3"/>
      <c r="J269" s="3"/>
    </row>
    <row r="270" spans="1:10" s="21" customFormat="1">
      <c r="A270" s="47"/>
      <c r="F270" s="3"/>
      <c r="G270" s="3"/>
      <c r="H270" s="3"/>
      <c r="I270" s="3"/>
      <c r="J270" s="3"/>
    </row>
    <row r="271" spans="1:10" s="21" customFormat="1">
      <c r="A271" s="47"/>
      <c r="F271" s="3"/>
      <c r="G271" s="3"/>
      <c r="H271" s="3"/>
      <c r="I271" s="3"/>
      <c r="J271" s="3"/>
    </row>
    <row r="272" spans="1:10" s="21" customFormat="1">
      <c r="A272" s="47"/>
      <c r="F272" s="3"/>
      <c r="G272" s="3"/>
      <c r="H272" s="3"/>
      <c r="I272" s="3"/>
      <c r="J272" s="3"/>
    </row>
    <row r="273" spans="1:10" s="21" customFormat="1">
      <c r="A273" s="47"/>
      <c r="F273" s="3"/>
      <c r="G273" s="3"/>
      <c r="H273" s="3"/>
      <c r="I273" s="3"/>
      <c r="J273" s="3"/>
    </row>
    <row r="274" spans="1:10" s="21" customFormat="1">
      <c r="A274" s="47"/>
      <c r="F274" s="3"/>
      <c r="G274" s="3"/>
      <c r="H274" s="3"/>
      <c r="I274" s="3"/>
      <c r="J274" s="3"/>
    </row>
  </sheetData>
  <mergeCells count="57">
    <mergeCell ref="A50:J50"/>
    <mergeCell ref="A48:J48"/>
    <mergeCell ref="G37:I37"/>
    <mergeCell ref="G38:I38"/>
    <mergeCell ref="B41:F41"/>
    <mergeCell ref="B37:F37"/>
    <mergeCell ref="B39:F39"/>
    <mergeCell ref="B40:F40"/>
    <mergeCell ref="G14:J14"/>
    <mergeCell ref="A15:B15"/>
    <mergeCell ref="A7:B7"/>
    <mergeCell ref="G21:J21"/>
    <mergeCell ref="G7:J7"/>
    <mergeCell ref="B34:F34"/>
    <mergeCell ref="B30:F30"/>
    <mergeCell ref="C105:F105"/>
    <mergeCell ref="H105:J105"/>
    <mergeCell ref="A52:A53"/>
    <mergeCell ref="B52:B53"/>
    <mergeCell ref="F52:F53"/>
    <mergeCell ref="A78:J78"/>
    <mergeCell ref="A87:J87"/>
    <mergeCell ref="C52:C53"/>
    <mergeCell ref="C104:F104"/>
    <mergeCell ref="E52:E53"/>
    <mergeCell ref="H104:J104"/>
    <mergeCell ref="D52:D53"/>
    <mergeCell ref="A85:J85"/>
    <mergeCell ref="A91:J91"/>
    <mergeCell ref="A71:J71"/>
    <mergeCell ref="G52:J52"/>
    <mergeCell ref="A3:B3"/>
    <mergeCell ref="A19:B19"/>
    <mergeCell ref="G1:J5"/>
    <mergeCell ref="A55:J55"/>
    <mergeCell ref="B35:F35"/>
    <mergeCell ref="G13:J13"/>
    <mergeCell ref="B36:F36"/>
    <mergeCell ref="A14:B14"/>
    <mergeCell ref="G23:J23"/>
    <mergeCell ref="G24:J24"/>
    <mergeCell ref="A23:B23"/>
    <mergeCell ref="B31:F31"/>
    <mergeCell ref="B33:F33"/>
    <mergeCell ref="B32:F32"/>
    <mergeCell ref="B38:F38"/>
    <mergeCell ref="B42:F42"/>
    <mergeCell ref="G8:J8"/>
    <mergeCell ref="A22:B22"/>
    <mergeCell ref="A20:B20"/>
    <mergeCell ref="A12:B12"/>
    <mergeCell ref="A8:B8"/>
    <mergeCell ref="A11:B11"/>
    <mergeCell ref="A17:B17"/>
    <mergeCell ref="G9:J9"/>
    <mergeCell ref="G11:J11"/>
    <mergeCell ref="A10:B10"/>
  </mergeCells>
  <phoneticPr fontId="3" type="noConversion"/>
  <pageMargins left="1.1811023622047245" right="0.39370078740157483" top="0.78740157480314965" bottom="0.78740157480314965" header="0.39370078740157483" footer="0.19685039370078741"/>
  <pageSetup paperSize="9" scale="53" orientation="landscape" verticalDpi="300" r:id="rId1"/>
  <headerFooter alignWithMargins="0">
    <oddHeader xml:space="preserve">&amp;C&amp;"Times New Roman,обычный"&amp;14
&amp;R&amp;"Times New Roman,обычный"&amp;14 
</oddHeader>
  </headerFooter>
  <rowBreaks count="2" manualBreakCount="2">
    <brk id="46" max="9" man="1"/>
    <brk id="8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K351"/>
  <sheetViews>
    <sheetView zoomScale="65" zoomScaleNormal="75" zoomScaleSheetLayoutView="75" workbookViewId="0">
      <selection activeCell="E75" sqref="E75"/>
    </sheetView>
  </sheetViews>
  <sheetFormatPr defaultRowHeight="18.75"/>
  <cols>
    <col min="1" max="1" width="86.7109375" style="3" customWidth="1"/>
    <col min="2" max="2" width="14.85546875" style="21" customWidth="1"/>
    <col min="3" max="5" width="16.28515625" style="21" customWidth="1"/>
    <col min="6" max="10" width="16.28515625" style="3" customWidth="1"/>
    <col min="11" max="11" width="69.28515625" style="3" customWidth="1"/>
    <col min="12" max="16384" width="9.140625" style="3"/>
  </cols>
  <sheetData>
    <row r="1" spans="1:11">
      <c r="A1" s="143" t="s">
        <v>271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</row>
    <row r="2" spans="1:11">
      <c r="A2" s="36"/>
      <c r="B2" s="50"/>
      <c r="C2" s="36"/>
      <c r="D2" s="36"/>
      <c r="E2" s="50"/>
      <c r="F2" s="36"/>
      <c r="G2" s="36"/>
      <c r="H2" s="36"/>
      <c r="I2" s="36"/>
      <c r="J2" s="36"/>
    </row>
    <row r="3" spans="1:11" ht="36" customHeight="1">
      <c r="A3" s="121" t="s">
        <v>253</v>
      </c>
      <c r="B3" s="122" t="s">
        <v>18</v>
      </c>
      <c r="C3" s="122" t="s">
        <v>34</v>
      </c>
      <c r="D3" s="122" t="s">
        <v>40</v>
      </c>
      <c r="E3" s="149" t="s">
        <v>172</v>
      </c>
      <c r="F3" s="122" t="s">
        <v>23</v>
      </c>
      <c r="G3" s="122" t="s">
        <v>198</v>
      </c>
      <c r="H3" s="122"/>
      <c r="I3" s="122"/>
      <c r="J3" s="122"/>
      <c r="K3" s="122" t="s">
        <v>234</v>
      </c>
    </row>
    <row r="4" spans="1:11" ht="61.5" customHeight="1">
      <c r="A4" s="121"/>
      <c r="B4" s="122"/>
      <c r="C4" s="122"/>
      <c r="D4" s="122"/>
      <c r="E4" s="149"/>
      <c r="F4" s="122"/>
      <c r="G4" s="16" t="s">
        <v>199</v>
      </c>
      <c r="H4" s="16" t="s">
        <v>200</v>
      </c>
      <c r="I4" s="16" t="s">
        <v>201</v>
      </c>
      <c r="J4" s="16" t="s">
        <v>74</v>
      </c>
      <c r="K4" s="122"/>
    </row>
    <row r="5" spans="1:11" ht="18" customHeight="1">
      <c r="A5" s="6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7">
        <v>11</v>
      </c>
    </row>
    <row r="6" spans="1:11" s="5" customFormat="1" ht="20.100000000000001" customHeight="1">
      <c r="A6" s="144" t="s">
        <v>262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</row>
    <row r="7" spans="1:11" s="5" customFormat="1" ht="42" customHeight="1">
      <c r="A7" s="8" t="s">
        <v>106</v>
      </c>
      <c r="B7" s="9">
        <v>1000</v>
      </c>
      <c r="C7" s="104">
        <v>37487</v>
      </c>
      <c r="D7" s="104">
        <v>0</v>
      </c>
      <c r="E7" s="104">
        <v>0</v>
      </c>
      <c r="F7" s="107">
        <f>SUM(G7:J7)</f>
        <v>59903.199999999997</v>
      </c>
      <c r="G7" s="104">
        <v>14975.8</v>
      </c>
      <c r="H7" s="104">
        <v>14975.8</v>
      </c>
      <c r="I7" s="104">
        <v>14975.8</v>
      </c>
      <c r="J7" s="104">
        <v>14975.8</v>
      </c>
      <c r="K7" s="98" t="s">
        <v>326</v>
      </c>
    </row>
    <row r="8" spans="1:11" ht="35.25" customHeight="1">
      <c r="A8" s="8" t="s">
        <v>125</v>
      </c>
      <c r="B8" s="9">
        <v>1010</v>
      </c>
      <c r="C8" s="105">
        <f t="shared" ref="C8:J8" si="0">SUM(C9:C16)</f>
        <v>-39296</v>
      </c>
      <c r="D8" s="105">
        <f t="shared" si="0"/>
        <v>0</v>
      </c>
      <c r="E8" s="105">
        <f t="shared" si="0"/>
        <v>0</v>
      </c>
      <c r="F8" s="107">
        <f>SUM(G8:J8)</f>
        <v>-49739.4</v>
      </c>
      <c r="G8" s="105">
        <f t="shared" si="0"/>
        <v>-12411.2</v>
      </c>
      <c r="H8" s="105">
        <f t="shared" si="0"/>
        <v>-12410.2</v>
      </c>
      <c r="I8" s="105">
        <f t="shared" si="0"/>
        <v>-12459</v>
      </c>
      <c r="J8" s="105">
        <f t="shared" si="0"/>
        <v>-12459</v>
      </c>
      <c r="K8" s="97"/>
    </row>
    <row r="9" spans="1:11" s="2" customFormat="1" ht="20.100000000000001" customHeight="1">
      <c r="A9" s="8" t="s">
        <v>283</v>
      </c>
      <c r="B9" s="7">
        <v>1011</v>
      </c>
      <c r="C9" s="104">
        <v>-1312.5</v>
      </c>
      <c r="D9" s="104">
        <v>0</v>
      </c>
      <c r="E9" s="104">
        <v>0</v>
      </c>
      <c r="F9" s="105">
        <f>SUM(G9:J9)</f>
        <v>-2081</v>
      </c>
      <c r="G9" s="104">
        <v>-521</v>
      </c>
      <c r="H9" s="104">
        <v>-520</v>
      </c>
      <c r="I9" s="104">
        <v>-520</v>
      </c>
      <c r="J9" s="104">
        <v>-520</v>
      </c>
      <c r="K9" s="97" t="s">
        <v>326</v>
      </c>
    </row>
    <row r="10" spans="1:11" s="2" customFormat="1" ht="20.100000000000001" customHeight="1">
      <c r="A10" s="8" t="s">
        <v>66</v>
      </c>
      <c r="B10" s="7">
        <v>1012</v>
      </c>
      <c r="C10" s="104">
        <v>-17.399999999999999</v>
      </c>
      <c r="D10" s="104">
        <v>0</v>
      </c>
      <c r="E10" s="104">
        <v>0</v>
      </c>
      <c r="F10" s="105">
        <f t="shared" ref="F10:F23" si="1">SUM(G10:J10)</f>
        <v>-100</v>
      </c>
      <c r="G10" s="104">
        <v>-25</v>
      </c>
      <c r="H10" s="104">
        <v>-25</v>
      </c>
      <c r="I10" s="104">
        <v>-25</v>
      </c>
      <c r="J10" s="104">
        <v>-25</v>
      </c>
      <c r="K10" s="97" t="s">
        <v>326</v>
      </c>
    </row>
    <row r="11" spans="1:11" s="2" customFormat="1" ht="20.100000000000001" customHeight="1">
      <c r="A11" s="8" t="s">
        <v>65</v>
      </c>
      <c r="B11" s="7">
        <v>1013</v>
      </c>
      <c r="C11" s="104">
        <v>-4837.1000000000004</v>
      </c>
      <c r="D11" s="104">
        <v>0</v>
      </c>
      <c r="E11" s="104">
        <v>0</v>
      </c>
      <c r="F11" s="105">
        <f t="shared" si="1"/>
        <v>-5800</v>
      </c>
      <c r="G11" s="104">
        <v>-1450</v>
      </c>
      <c r="H11" s="104">
        <v>-1450</v>
      </c>
      <c r="I11" s="104">
        <v>-1450</v>
      </c>
      <c r="J11" s="104">
        <v>-1450</v>
      </c>
      <c r="K11" s="97" t="s">
        <v>326</v>
      </c>
    </row>
    <row r="12" spans="1:11" s="2" customFormat="1" ht="20.100000000000001" customHeight="1">
      <c r="A12" s="8" t="s">
        <v>43</v>
      </c>
      <c r="B12" s="7">
        <v>1014</v>
      </c>
      <c r="C12" s="104">
        <v>-4158.8999999999996</v>
      </c>
      <c r="D12" s="104">
        <v>0</v>
      </c>
      <c r="E12" s="104">
        <v>0</v>
      </c>
      <c r="F12" s="105">
        <f t="shared" si="1"/>
        <v>-4720</v>
      </c>
      <c r="G12" s="104">
        <v>-1160</v>
      </c>
      <c r="H12" s="104">
        <v>-1160</v>
      </c>
      <c r="I12" s="104">
        <v>-1200</v>
      </c>
      <c r="J12" s="104">
        <v>-1200</v>
      </c>
      <c r="K12" s="97" t="s">
        <v>326</v>
      </c>
    </row>
    <row r="13" spans="1:11" s="2" customFormat="1" ht="20.100000000000001" customHeight="1">
      <c r="A13" s="8" t="s">
        <v>44</v>
      </c>
      <c r="B13" s="7">
        <v>1015</v>
      </c>
      <c r="C13" s="104">
        <v>-811.9</v>
      </c>
      <c r="D13" s="104">
        <v>0</v>
      </c>
      <c r="E13" s="104">
        <v>0</v>
      </c>
      <c r="F13" s="105">
        <f t="shared" si="1"/>
        <v>-1038.4000000000001</v>
      </c>
      <c r="G13" s="104">
        <v>-255.2</v>
      </c>
      <c r="H13" s="104">
        <v>-255.2</v>
      </c>
      <c r="I13" s="104">
        <v>-264</v>
      </c>
      <c r="J13" s="104">
        <v>-264</v>
      </c>
      <c r="K13" s="97" t="s">
        <v>326</v>
      </c>
    </row>
    <row r="14" spans="1:11" s="2" customFormat="1" ht="39" customHeight="1">
      <c r="A14" s="8" t="s">
        <v>243</v>
      </c>
      <c r="B14" s="7">
        <v>1016</v>
      </c>
      <c r="C14" s="104">
        <v>-28158.2</v>
      </c>
      <c r="D14" s="104">
        <v>0</v>
      </c>
      <c r="E14" s="104">
        <v>0</v>
      </c>
      <c r="F14" s="105">
        <f t="shared" si="1"/>
        <v>-36000</v>
      </c>
      <c r="G14" s="104">
        <v>-9000</v>
      </c>
      <c r="H14" s="104">
        <v>-9000</v>
      </c>
      <c r="I14" s="104">
        <v>-9000</v>
      </c>
      <c r="J14" s="104">
        <v>-9000</v>
      </c>
      <c r="K14" s="97" t="s">
        <v>326</v>
      </c>
    </row>
    <row r="15" spans="1:11" s="2" customFormat="1" ht="20.100000000000001" customHeight="1">
      <c r="A15" s="8" t="s">
        <v>64</v>
      </c>
      <c r="B15" s="7">
        <v>1017</v>
      </c>
      <c r="C15" s="104">
        <v>0</v>
      </c>
      <c r="D15" s="104">
        <v>0</v>
      </c>
      <c r="E15" s="104">
        <v>0</v>
      </c>
      <c r="F15" s="105">
        <f t="shared" si="1"/>
        <v>0</v>
      </c>
      <c r="G15" s="104">
        <v>0</v>
      </c>
      <c r="H15" s="104">
        <v>0</v>
      </c>
      <c r="I15" s="104">
        <v>0</v>
      </c>
      <c r="J15" s="104">
        <v>0</v>
      </c>
      <c r="K15" s="97" t="s">
        <v>326</v>
      </c>
    </row>
    <row r="16" spans="1:11" s="2" customFormat="1" ht="20.100000000000001" customHeight="1">
      <c r="A16" s="8" t="s">
        <v>123</v>
      </c>
      <c r="B16" s="7">
        <v>1018</v>
      </c>
      <c r="C16" s="104">
        <v>0</v>
      </c>
      <c r="D16" s="104">
        <v>0</v>
      </c>
      <c r="E16" s="104">
        <v>0</v>
      </c>
      <c r="F16" s="105">
        <f t="shared" si="1"/>
        <v>0</v>
      </c>
      <c r="G16" s="104">
        <v>0</v>
      </c>
      <c r="H16" s="104">
        <v>0</v>
      </c>
      <c r="I16" s="104">
        <v>0</v>
      </c>
      <c r="J16" s="104">
        <v>0</v>
      </c>
      <c r="K16" s="97" t="s">
        <v>326</v>
      </c>
    </row>
    <row r="17" spans="1:11" s="2" customFormat="1" ht="20.100000000000001" customHeight="1">
      <c r="A17" s="8"/>
      <c r="B17" s="7"/>
      <c r="C17" s="104">
        <v>0</v>
      </c>
      <c r="D17" s="104">
        <v>0</v>
      </c>
      <c r="E17" s="104">
        <v>0</v>
      </c>
      <c r="F17" s="105">
        <f>SUM(G17:J17)</f>
        <v>0</v>
      </c>
      <c r="G17" s="104">
        <v>0</v>
      </c>
      <c r="H17" s="104">
        <v>0</v>
      </c>
      <c r="I17" s="104">
        <v>0</v>
      </c>
      <c r="J17" s="104">
        <v>0</v>
      </c>
      <c r="K17" s="97" t="s">
        <v>326</v>
      </c>
    </row>
    <row r="18" spans="1:11" s="5" customFormat="1" ht="20.100000000000001" customHeight="1">
      <c r="A18" s="10" t="s">
        <v>26</v>
      </c>
      <c r="B18" s="11">
        <v>1020</v>
      </c>
      <c r="C18" s="106">
        <f>C7+C8</f>
        <v>-1809</v>
      </c>
      <c r="D18" s="106">
        <f t="shared" ref="D18:J18" si="2">D7+D8</f>
        <v>0</v>
      </c>
      <c r="E18" s="106">
        <f t="shared" si="2"/>
        <v>0</v>
      </c>
      <c r="F18" s="106">
        <f t="shared" si="2"/>
        <v>10163.799999999996</v>
      </c>
      <c r="G18" s="106">
        <f t="shared" si="2"/>
        <v>2564.5999999999985</v>
      </c>
      <c r="H18" s="106">
        <f t="shared" si="2"/>
        <v>2565.5999999999985</v>
      </c>
      <c r="I18" s="106">
        <f t="shared" si="2"/>
        <v>2516.7999999999993</v>
      </c>
      <c r="J18" s="106">
        <f t="shared" si="2"/>
        <v>2516.7999999999993</v>
      </c>
      <c r="K18" s="98"/>
    </row>
    <row r="19" spans="1:11" ht="20.100000000000001" customHeight="1">
      <c r="A19" s="8" t="s">
        <v>216</v>
      </c>
      <c r="B19" s="9">
        <v>1030</v>
      </c>
      <c r="C19" s="104">
        <v>62</v>
      </c>
      <c r="D19" s="104">
        <v>0</v>
      </c>
      <c r="E19" s="104">
        <v>0</v>
      </c>
      <c r="F19" s="105">
        <f t="shared" si="1"/>
        <v>64</v>
      </c>
      <c r="G19" s="104">
        <v>16</v>
      </c>
      <c r="H19" s="104">
        <v>16</v>
      </c>
      <c r="I19" s="104">
        <v>16</v>
      </c>
      <c r="J19" s="104">
        <v>16</v>
      </c>
      <c r="K19" s="97" t="s">
        <v>326</v>
      </c>
    </row>
    <row r="20" spans="1:11" ht="20.100000000000001" customHeight="1">
      <c r="A20" s="8" t="s">
        <v>328</v>
      </c>
      <c r="B20" s="6" t="s">
        <v>329</v>
      </c>
      <c r="C20" s="104">
        <v>34.700000000000003</v>
      </c>
      <c r="D20" s="104">
        <v>0</v>
      </c>
      <c r="E20" s="104">
        <v>0</v>
      </c>
      <c r="F20" s="105">
        <f>SUM(G20:J20)</f>
        <v>40</v>
      </c>
      <c r="G20" s="104">
        <v>10</v>
      </c>
      <c r="H20" s="104">
        <v>10</v>
      </c>
      <c r="I20" s="104">
        <v>10</v>
      </c>
      <c r="J20" s="104">
        <v>10</v>
      </c>
      <c r="K20" s="97" t="s">
        <v>326</v>
      </c>
    </row>
    <row r="21" spans="1:11" ht="20.100000000000001" customHeight="1">
      <c r="A21" s="8" t="s">
        <v>330</v>
      </c>
      <c r="B21" s="6" t="s">
        <v>331</v>
      </c>
      <c r="C21" s="104">
        <v>26.5</v>
      </c>
      <c r="D21" s="104">
        <v>0</v>
      </c>
      <c r="E21" s="104">
        <v>0</v>
      </c>
      <c r="F21" s="105">
        <f>SUM(G21:J21)</f>
        <v>20</v>
      </c>
      <c r="G21" s="104">
        <v>5</v>
      </c>
      <c r="H21" s="104">
        <v>5</v>
      </c>
      <c r="I21" s="104">
        <v>5</v>
      </c>
      <c r="J21" s="104">
        <v>5</v>
      </c>
      <c r="K21" s="97" t="s">
        <v>326</v>
      </c>
    </row>
    <row r="22" spans="1:11" ht="20.100000000000001" customHeight="1">
      <c r="A22" s="8" t="s">
        <v>332</v>
      </c>
      <c r="B22" s="6" t="s">
        <v>333</v>
      </c>
      <c r="C22" s="104">
        <v>0.8</v>
      </c>
      <c r="D22" s="104">
        <v>0</v>
      </c>
      <c r="E22" s="104">
        <v>0</v>
      </c>
      <c r="F22" s="105">
        <f>SUM(G22:J22)</f>
        <v>4</v>
      </c>
      <c r="G22" s="104">
        <v>1</v>
      </c>
      <c r="H22" s="104">
        <v>1</v>
      </c>
      <c r="I22" s="104">
        <v>1</v>
      </c>
      <c r="J22" s="104">
        <v>1</v>
      </c>
      <c r="K22" s="97" t="s">
        <v>326</v>
      </c>
    </row>
    <row r="23" spans="1:11" ht="20.100000000000001" customHeight="1">
      <c r="A23" s="8" t="s">
        <v>217</v>
      </c>
      <c r="B23" s="9">
        <v>1031</v>
      </c>
      <c r="C23" s="104">
        <v>0</v>
      </c>
      <c r="D23" s="104">
        <v>0</v>
      </c>
      <c r="E23" s="104">
        <v>0</v>
      </c>
      <c r="F23" s="105">
        <f t="shared" si="1"/>
        <v>0</v>
      </c>
      <c r="G23" s="104">
        <v>0</v>
      </c>
      <c r="H23" s="104">
        <v>0</v>
      </c>
      <c r="I23" s="104">
        <v>0</v>
      </c>
      <c r="J23" s="104">
        <v>0</v>
      </c>
      <c r="K23" s="97" t="s">
        <v>326</v>
      </c>
    </row>
    <row r="24" spans="1:11" ht="20.100000000000001" customHeight="1">
      <c r="A24" s="8" t="s">
        <v>225</v>
      </c>
      <c r="B24" s="9">
        <v>1040</v>
      </c>
      <c r="C24" s="107">
        <f>SUM(C25:C44,C46)</f>
        <v>-7041.2999999999993</v>
      </c>
      <c r="D24" s="107">
        <f>SUM(D25:D44,D46)</f>
        <v>0</v>
      </c>
      <c r="E24" s="107">
        <f>SUM(E25:E44,E46)</f>
        <v>0</v>
      </c>
      <c r="F24" s="107">
        <f t="shared" ref="F24:F92" si="3">SUM(G24:J24)</f>
        <v>-7965.9</v>
      </c>
      <c r="G24" s="107">
        <f>SUM(G25:G44,G46)</f>
        <v>-1997.9</v>
      </c>
      <c r="H24" s="107">
        <f>SUM(H25:H44,H46)</f>
        <v>-1956</v>
      </c>
      <c r="I24" s="107">
        <f>SUM(I25:I44,I46)</f>
        <v>-1956</v>
      </c>
      <c r="J24" s="107">
        <f>SUM(J25:J44,J46)</f>
        <v>-2056</v>
      </c>
      <c r="K24" s="97"/>
    </row>
    <row r="25" spans="1:11" ht="20.100000000000001" customHeight="1">
      <c r="A25" s="8" t="s">
        <v>105</v>
      </c>
      <c r="B25" s="9">
        <v>1041</v>
      </c>
      <c r="C25" s="104">
        <v>-149.80000000000001</v>
      </c>
      <c r="D25" s="104">
        <v>0</v>
      </c>
      <c r="E25" s="104">
        <v>0</v>
      </c>
      <c r="F25" s="105">
        <f t="shared" si="3"/>
        <v>-160</v>
      </c>
      <c r="G25" s="104">
        <v>-40</v>
      </c>
      <c r="H25" s="104">
        <v>-40</v>
      </c>
      <c r="I25" s="104">
        <v>-40</v>
      </c>
      <c r="J25" s="104">
        <v>-40</v>
      </c>
      <c r="K25" s="97" t="s">
        <v>326</v>
      </c>
    </row>
    <row r="26" spans="1:11" ht="20.100000000000001" customHeight="1">
      <c r="A26" s="8" t="s">
        <v>210</v>
      </c>
      <c r="B26" s="9">
        <v>1042</v>
      </c>
      <c r="C26" s="104">
        <v>0</v>
      </c>
      <c r="D26" s="104">
        <v>0</v>
      </c>
      <c r="E26" s="104">
        <v>0</v>
      </c>
      <c r="F26" s="105">
        <f t="shared" si="3"/>
        <v>0</v>
      </c>
      <c r="G26" s="104">
        <v>0</v>
      </c>
      <c r="H26" s="104">
        <v>0</v>
      </c>
      <c r="I26" s="104">
        <v>0</v>
      </c>
      <c r="J26" s="104">
        <v>0</v>
      </c>
      <c r="K26" s="97" t="s">
        <v>326</v>
      </c>
    </row>
    <row r="27" spans="1:11" ht="20.100000000000001" customHeight="1">
      <c r="A27" s="8" t="s">
        <v>63</v>
      </c>
      <c r="B27" s="9">
        <v>1043</v>
      </c>
      <c r="C27" s="104">
        <v>0</v>
      </c>
      <c r="D27" s="104">
        <v>0</v>
      </c>
      <c r="E27" s="104">
        <v>0</v>
      </c>
      <c r="F27" s="105">
        <f t="shared" si="3"/>
        <v>0</v>
      </c>
      <c r="G27" s="104">
        <v>0</v>
      </c>
      <c r="H27" s="104">
        <v>0</v>
      </c>
      <c r="I27" s="104">
        <v>0</v>
      </c>
      <c r="J27" s="104">
        <v>0</v>
      </c>
      <c r="K27" s="97" t="s">
        <v>326</v>
      </c>
    </row>
    <row r="28" spans="1:11" ht="20.100000000000001" customHeight="1">
      <c r="A28" s="8" t="s">
        <v>24</v>
      </c>
      <c r="B28" s="9">
        <v>1044</v>
      </c>
      <c r="C28" s="104">
        <v>0</v>
      </c>
      <c r="D28" s="104">
        <v>0</v>
      </c>
      <c r="E28" s="104">
        <v>0</v>
      </c>
      <c r="F28" s="105">
        <f t="shared" si="3"/>
        <v>0</v>
      </c>
      <c r="G28" s="104">
        <v>0</v>
      </c>
      <c r="H28" s="104">
        <v>0</v>
      </c>
      <c r="I28" s="104">
        <v>0</v>
      </c>
      <c r="J28" s="104">
        <v>0</v>
      </c>
      <c r="K28" s="97" t="s">
        <v>326</v>
      </c>
    </row>
    <row r="29" spans="1:11" ht="20.100000000000001" customHeight="1">
      <c r="A29" s="8" t="s">
        <v>25</v>
      </c>
      <c r="B29" s="9">
        <v>1045</v>
      </c>
      <c r="C29" s="104">
        <v>0</v>
      </c>
      <c r="D29" s="104">
        <v>0</v>
      </c>
      <c r="E29" s="104">
        <v>0</v>
      </c>
      <c r="F29" s="105">
        <f t="shared" si="3"/>
        <v>0</v>
      </c>
      <c r="G29" s="104">
        <v>0</v>
      </c>
      <c r="H29" s="104">
        <v>0</v>
      </c>
      <c r="I29" s="104">
        <v>0</v>
      </c>
      <c r="J29" s="104">
        <v>0</v>
      </c>
      <c r="K29" s="97" t="s">
        <v>326</v>
      </c>
    </row>
    <row r="30" spans="1:11" s="2" customFormat="1" ht="20.100000000000001" customHeight="1">
      <c r="A30" s="8" t="s">
        <v>41</v>
      </c>
      <c r="B30" s="9">
        <v>1046</v>
      </c>
      <c r="C30" s="104">
        <v>-9.5</v>
      </c>
      <c r="D30" s="104">
        <v>0</v>
      </c>
      <c r="E30" s="104">
        <v>0</v>
      </c>
      <c r="F30" s="105">
        <f t="shared" si="3"/>
        <v>-11</v>
      </c>
      <c r="G30" s="104">
        <v>-2</v>
      </c>
      <c r="H30" s="104">
        <v>-3</v>
      </c>
      <c r="I30" s="104">
        <v>-3</v>
      </c>
      <c r="J30" s="104">
        <v>-3</v>
      </c>
      <c r="K30" s="97" t="s">
        <v>327</v>
      </c>
    </row>
    <row r="31" spans="1:11" s="2" customFormat="1" ht="20.100000000000001" customHeight="1">
      <c r="A31" s="8" t="s">
        <v>42</v>
      </c>
      <c r="B31" s="9">
        <v>1047</v>
      </c>
      <c r="C31" s="104">
        <v>-149.69999999999999</v>
      </c>
      <c r="D31" s="104">
        <v>0</v>
      </c>
      <c r="E31" s="104">
        <v>0</v>
      </c>
      <c r="F31" s="105">
        <f t="shared" si="3"/>
        <v>-160</v>
      </c>
      <c r="G31" s="104">
        <v>-40</v>
      </c>
      <c r="H31" s="104">
        <v>-40</v>
      </c>
      <c r="I31" s="104">
        <v>-40</v>
      </c>
      <c r="J31" s="104">
        <v>-40</v>
      </c>
      <c r="K31" s="97" t="s">
        <v>326</v>
      </c>
    </row>
    <row r="32" spans="1:11" s="2" customFormat="1" ht="20.100000000000001" customHeight="1">
      <c r="A32" s="8" t="s">
        <v>43</v>
      </c>
      <c r="B32" s="9">
        <v>1048</v>
      </c>
      <c r="C32" s="104">
        <v>-1105.0999999999999</v>
      </c>
      <c r="D32" s="104">
        <v>0</v>
      </c>
      <c r="E32" s="104">
        <v>0</v>
      </c>
      <c r="F32" s="105">
        <f t="shared" si="3"/>
        <v>-1328</v>
      </c>
      <c r="G32" s="104">
        <v>-332</v>
      </c>
      <c r="H32" s="104">
        <v>-332</v>
      </c>
      <c r="I32" s="104">
        <v>-332</v>
      </c>
      <c r="J32" s="104">
        <v>-332</v>
      </c>
      <c r="K32" s="97" t="s">
        <v>326</v>
      </c>
    </row>
    <row r="33" spans="1:11" s="2" customFormat="1" ht="20.100000000000001" customHeight="1">
      <c r="A33" s="8" t="s">
        <v>44</v>
      </c>
      <c r="B33" s="9">
        <v>1049</v>
      </c>
      <c r="C33" s="104">
        <v>-221.1</v>
      </c>
      <c r="D33" s="104">
        <v>0</v>
      </c>
      <c r="E33" s="104">
        <v>0</v>
      </c>
      <c r="F33" s="105">
        <f t="shared" si="3"/>
        <v>-292</v>
      </c>
      <c r="G33" s="104">
        <v>-73</v>
      </c>
      <c r="H33" s="104">
        <v>-73</v>
      </c>
      <c r="I33" s="104">
        <v>-73</v>
      </c>
      <c r="J33" s="104">
        <v>-73</v>
      </c>
      <c r="K33" s="97" t="s">
        <v>326</v>
      </c>
    </row>
    <row r="34" spans="1:11" s="2" customFormat="1" ht="42" customHeight="1">
      <c r="A34" s="8" t="s">
        <v>45</v>
      </c>
      <c r="B34" s="9">
        <v>1050</v>
      </c>
      <c r="C34" s="104">
        <v>-1316</v>
      </c>
      <c r="D34" s="104">
        <v>0</v>
      </c>
      <c r="E34" s="104">
        <v>0</v>
      </c>
      <c r="F34" s="105">
        <f t="shared" si="3"/>
        <v>-1424</v>
      </c>
      <c r="G34" s="104">
        <v>-356</v>
      </c>
      <c r="H34" s="104">
        <v>-356</v>
      </c>
      <c r="I34" s="104">
        <v>-356</v>
      </c>
      <c r="J34" s="104">
        <v>-356</v>
      </c>
      <c r="K34" s="97" t="s">
        <v>326</v>
      </c>
    </row>
    <row r="35" spans="1:11" s="2" customFormat="1" ht="42" customHeight="1">
      <c r="A35" s="8" t="s">
        <v>46</v>
      </c>
      <c r="B35" s="9">
        <v>1051</v>
      </c>
      <c r="C35" s="104">
        <v>-64</v>
      </c>
      <c r="D35" s="104">
        <v>0</v>
      </c>
      <c r="E35" s="104">
        <v>0</v>
      </c>
      <c r="F35" s="105">
        <f t="shared" si="3"/>
        <v>-64</v>
      </c>
      <c r="G35" s="104">
        <v>-16</v>
      </c>
      <c r="H35" s="104">
        <v>-16</v>
      </c>
      <c r="I35" s="104">
        <v>-16</v>
      </c>
      <c r="J35" s="104">
        <v>-16</v>
      </c>
      <c r="K35" s="97" t="s">
        <v>326</v>
      </c>
    </row>
    <row r="36" spans="1:11" s="2" customFormat="1" ht="20.100000000000001" customHeight="1">
      <c r="A36" s="8" t="s">
        <v>47</v>
      </c>
      <c r="B36" s="9">
        <v>1052</v>
      </c>
      <c r="C36" s="104">
        <v>-8.5</v>
      </c>
      <c r="D36" s="104">
        <v>0</v>
      </c>
      <c r="E36" s="104">
        <v>0</v>
      </c>
      <c r="F36" s="105">
        <f t="shared" si="3"/>
        <v>-20</v>
      </c>
      <c r="G36" s="104">
        <v>0</v>
      </c>
      <c r="H36" s="104">
        <v>-10</v>
      </c>
      <c r="I36" s="104">
        <v>-10</v>
      </c>
      <c r="J36" s="104">
        <v>0</v>
      </c>
      <c r="K36" s="97" t="s">
        <v>326</v>
      </c>
    </row>
    <row r="37" spans="1:11" s="2" customFormat="1" ht="20.100000000000001" customHeight="1">
      <c r="A37" s="8" t="s">
        <v>48</v>
      </c>
      <c r="B37" s="9">
        <v>1053</v>
      </c>
      <c r="C37" s="104">
        <v>0</v>
      </c>
      <c r="D37" s="104">
        <v>0</v>
      </c>
      <c r="E37" s="104">
        <v>0</v>
      </c>
      <c r="F37" s="105">
        <f t="shared" si="3"/>
        <v>0</v>
      </c>
      <c r="G37" s="104">
        <v>0</v>
      </c>
      <c r="H37" s="104">
        <v>0</v>
      </c>
      <c r="I37" s="104">
        <v>0</v>
      </c>
      <c r="J37" s="104">
        <v>0</v>
      </c>
      <c r="K37" s="97" t="s">
        <v>326</v>
      </c>
    </row>
    <row r="38" spans="1:11" s="2" customFormat="1" ht="20.100000000000001" customHeight="1">
      <c r="A38" s="8" t="s">
        <v>49</v>
      </c>
      <c r="B38" s="9">
        <v>1054</v>
      </c>
      <c r="C38" s="104">
        <v>-1438.8</v>
      </c>
      <c r="D38" s="104">
        <v>0</v>
      </c>
      <c r="E38" s="104">
        <v>0</v>
      </c>
      <c r="F38" s="105">
        <f t="shared" si="3"/>
        <v>-1440</v>
      </c>
      <c r="G38" s="104">
        <v>-360</v>
      </c>
      <c r="H38" s="104">
        <v>-360</v>
      </c>
      <c r="I38" s="104">
        <v>-360</v>
      </c>
      <c r="J38" s="104">
        <v>-360</v>
      </c>
      <c r="K38" s="97" t="s">
        <v>326</v>
      </c>
    </row>
    <row r="39" spans="1:11" s="2" customFormat="1" ht="20.100000000000001" customHeight="1">
      <c r="A39" s="8" t="s">
        <v>67</v>
      </c>
      <c r="B39" s="9">
        <v>1055</v>
      </c>
      <c r="C39" s="104">
        <v>-170.9</v>
      </c>
      <c r="D39" s="104">
        <v>0</v>
      </c>
      <c r="E39" s="104">
        <v>0</v>
      </c>
      <c r="F39" s="105">
        <f t="shared" si="3"/>
        <v>-192</v>
      </c>
      <c r="G39" s="104">
        <v>-48</v>
      </c>
      <c r="H39" s="104">
        <v>-48</v>
      </c>
      <c r="I39" s="104">
        <v>-48</v>
      </c>
      <c r="J39" s="104">
        <v>-48</v>
      </c>
      <c r="K39" s="97" t="s">
        <v>326</v>
      </c>
    </row>
    <row r="40" spans="1:11" s="2" customFormat="1" ht="20.100000000000001" customHeight="1">
      <c r="A40" s="8" t="s">
        <v>50</v>
      </c>
      <c r="B40" s="9">
        <v>1056</v>
      </c>
      <c r="C40" s="104">
        <v>-60</v>
      </c>
      <c r="D40" s="104">
        <v>0</v>
      </c>
      <c r="E40" s="104">
        <v>0</v>
      </c>
      <c r="F40" s="105">
        <f t="shared" si="3"/>
        <v>-60</v>
      </c>
      <c r="G40" s="104">
        <v>-15</v>
      </c>
      <c r="H40" s="104">
        <v>-15</v>
      </c>
      <c r="I40" s="104">
        <v>-15</v>
      </c>
      <c r="J40" s="104">
        <v>-15</v>
      </c>
      <c r="K40" s="97" t="s">
        <v>326</v>
      </c>
    </row>
    <row r="41" spans="1:11" s="2" customFormat="1" ht="20.100000000000001" customHeight="1">
      <c r="A41" s="8" t="s">
        <v>51</v>
      </c>
      <c r="B41" s="9">
        <v>1057</v>
      </c>
      <c r="C41" s="104">
        <v>-12.3</v>
      </c>
      <c r="D41" s="104">
        <v>0</v>
      </c>
      <c r="E41" s="104">
        <v>0</v>
      </c>
      <c r="F41" s="105">
        <f t="shared" si="3"/>
        <v>-20</v>
      </c>
      <c r="G41" s="104">
        <v>-5</v>
      </c>
      <c r="H41" s="104">
        <v>-5</v>
      </c>
      <c r="I41" s="104">
        <v>-5</v>
      </c>
      <c r="J41" s="104">
        <v>-5</v>
      </c>
      <c r="K41" s="97" t="s">
        <v>326</v>
      </c>
    </row>
    <row r="42" spans="1:11" s="2" customFormat="1" ht="20.100000000000001" customHeight="1">
      <c r="A42" s="8" t="s">
        <v>52</v>
      </c>
      <c r="B42" s="9">
        <v>1058</v>
      </c>
      <c r="C42" s="104">
        <v>0</v>
      </c>
      <c r="D42" s="104">
        <v>0</v>
      </c>
      <c r="E42" s="104">
        <v>0</v>
      </c>
      <c r="F42" s="105">
        <f t="shared" si="3"/>
        <v>-9</v>
      </c>
      <c r="G42" s="104">
        <v>0</v>
      </c>
      <c r="H42" s="104">
        <v>-3</v>
      </c>
      <c r="I42" s="104">
        <v>-3</v>
      </c>
      <c r="J42" s="104">
        <v>-3</v>
      </c>
      <c r="K42" s="97" t="s">
        <v>326</v>
      </c>
    </row>
    <row r="43" spans="1:11" s="2" customFormat="1" ht="20.100000000000001" customHeight="1">
      <c r="A43" s="8" t="s">
        <v>53</v>
      </c>
      <c r="B43" s="9">
        <v>1059</v>
      </c>
      <c r="C43" s="104">
        <v>-11.7</v>
      </c>
      <c r="D43" s="104">
        <v>0</v>
      </c>
      <c r="E43" s="104">
        <v>0</v>
      </c>
      <c r="F43" s="105">
        <f t="shared" si="3"/>
        <v>-12</v>
      </c>
      <c r="G43" s="104">
        <v>-3</v>
      </c>
      <c r="H43" s="104">
        <v>-3</v>
      </c>
      <c r="I43" s="104">
        <v>-3</v>
      </c>
      <c r="J43" s="104">
        <v>-3</v>
      </c>
      <c r="K43" s="97" t="s">
        <v>326</v>
      </c>
    </row>
    <row r="44" spans="1:11" s="2" customFormat="1" ht="42.75" customHeight="1">
      <c r="A44" s="8" t="s">
        <v>76</v>
      </c>
      <c r="B44" s="9">
        <v>1060</v>
      </c>
      <c r="C44" s="104">
        <v>-37.200000000000003</v>
      </c>
      <c r="D44" s="104">
        <v>0</v>
      </c>
      <c r="E44" s="104">
        <v>0</v>
      </c>
      <c r="F44" s="105">
        <f t="shared" si="3"/>
        <v>-80</v>
      </c>
      <c r="G44" s="104">
        <v>-20</v>
      </c>
      <c r="H44" s="104">
        <v>-20</v>
      </c>
      <c r="I44" s="104">
        <v>-20</v>
      </c>
      <c r="J44" s="104">
        <v>-20</v>
      </c>
      <c r="K44" s="97" t="s">
        <v>326</v>
      </c>
    </row>
    <row r="45" spans="1:11" s="2" customFormat="1" ht="20.100000000000001" customHeight="1">
      <c r="A45" s="8" t="s">
        <v>54</v>
      </c>
      <c r="B45" s="9">
        <v>1061</v>
      </c>
      <c r="C45" s="104">
        <v>-181.2</v>
      </c>
      <c r="D45" s="104">
        <v>0</v>
      </c>
      <c r="E45" s="104">
        <v>0</v>
      </c>
      <c r="F45" s="105">
        <f t="shared" si="3"/>
        <v>-200</v>
      </c>
      <c r="G45" s="104">
        <v>-50</v>
      </c>
      <c r="H45" s="104">
        <v>-50</v>
      </c>
      <c r="I45" s="104">
        <v>-50</v>
      </c>
      <c r="J45" s="104">
        <v>-50</v>
      </c>
      <c r="K45" s="97" t="s">
        <v>326</v>
      </c>
    </row>
    <row r="46" spans="1:11" s="2" customFormat="1" ht="20.100000000000001" customHeight="1">
      <c r="A46" s="8" t="s">
        <v>109</v>
      </c>
      <c r="B46" s="9">
        <v>1062</v>
      </c>
      <c r="C46" s="104">
        <v>-2286.6999999999998</v>
      </c>
      <c r="D46" s="104">
        <v>0</v>
      </c>
      <c r="E46" s="104">
        <v>0</v>
      </c>
      <c r="F46" s="105">
        <f t="shared" si="3"/>
        <v>-2693.9</v>
      </c>
      <c r="G46" s="104">
        <v>-687.9</v>
      </c>
      <c r="H46" s="104">
        <v>-632</v>
      </c>
      <c r="I46" s="104">
        <v>-632</v>
      </c>
      <c r="J46" s="104">
        <v>-742</v>
      </c>
      <c r="K46" s="97" t="s">
        <v>326</v>
      </c>
    </row>
    <row r="47" spans="1:11" s="2" customFormat="1" ht="20.100000000000001" customHeight="1">
      <c r="A47" s="8" t="s">
        <v>334</v>
      </c>
      <c r="B47" s="6" t="s">
        <v>335</v>
      </c>
      <c r="C47" s="104">
        <v>-82.7</v>
      </c>
      <c r="D47" s="104">
        <v>0</v>
      </c>
      <c r="E47" s="104">
        <v>0</v>
      </c>
      <c r="F47" s="105">
        <f t="shared" ref="F47:F55" si="4">SUM(G47:J47)</f>
        <v>-130</v>
      </c>
      <c r="G47" s="104">
        <v>-40</v>
      </c>
      <c r="H47" s="104">
        <v>-30</v>
      </c>
      <c r="I47" s="104">
        <v>-30</v>
      </c>
      <c r="J47" s="104">
        <v>-30</v>
      </c>
      <c r="K47" s="97" t="s">
        <v>326</v>
      </c>
    </row>
    <row r="48" spans="1:11" s="2" customFormat="1" ht="20.100000000000001" customHeight="1">
      <c r="A48" s="8" t="s">
        <v>336</v>
      </c>
      <c r="B48" s="6" t="s">
        <v>337</v>
      </c>
      <c r="C48" s="104">
        <v>-132.6</v>
      </c>
      <c r="D48" s="104">
        <v>0</v>
      </c>
      <c r="E48" s="104">
        <v>0</v>
      </c>
      <c r="F48" s="105">
        <f t="shared" si="4"/>
        <v>-160</v>
      </c>
      <c r="G48" s="104">
        <v>-40</v>
      </c>
      <c r="H48" s="104">
        <v>-40</v>
      </c>
      <c r="I48" s="104">
        <v>-40</v>
      </c>
      <c r="J48" s="104">
        <v>-40</v>
      </c>
      <c r="K48" s="97" t="s">
        <v>326</v>
      </c>
    </row>
    <row r="49" spans="1:11" s="2" customFormat="1" ht="20.100000000000001" customHeight="1">
      <c r="A49" s="8" t="s">
        <v>338</v>
      </c>
      <c r="B49" s="6" t="s">
        <v>339</v>
      </c>
      <c r="C49" s="104">
        <v>-62.6</v>
      </c>
      <c r="D49" s="104">
        <v>0</v>
      </c>
      <c r="E49" s="104">
        <v>0</v>
      </c>
      <c r="F49" s="105">
        <f t="shared" si="4"/>
        <v>-64</v>
      </c>
      <c r="G49" s="104">
        <v>-16</v>
      </c>
      <c r="H49" s="104">
        <v>-16</v>
      </c>
      <c r="I49" s="104">
        <v>-16</v>
      </c>
      <c r="J49" s="104">
        <v>-16</v>
      </c>
      <c r="K49" s="97" t="s">
        <v>326</v>
      </c>
    </row>
    <row r="50" spans="1:11" s="2" customFormat="1" ht="20.100000000000001" customHeight="1">
      <c r="A50" s="8" t="s">
        <v>340</v>
      </c>
      <c r="B50" s="6" t="s">
        <v>341</v>
      </c>
      <c r="C50" s="104">
        <v>-788.9</v>
      </c>
      <c r="D50" s="104">
        <v>0</v>
      </c>
      <c r="E50" s="104">
        <v>0</v>
      </c>
      <c r="F50" s="105">
        <f t="shared" si="4"/>
        <v>-979</v>
      </c>
      <c r="G50" s="104">
        <v>-279</v>
      </c>
      <c r="H50" s="104">
        <v>-200</v>
      </c>
      <c r="I50" s="104">
        <v>-200</v>
      </c>
      <c r="J50" s="104">
        <v>-300</v>
      </c>
      <c r="K50" s="97" t="s">
        <v>326</v>
      </c>
    </row>
    <row r="51" spans="1:11" s="2" customFormat="1" ht="20.100000000000001" customHeight="1">
      <c r="A51" s="8" t="s">
        <v>342</v>
      </c>
      <c r="B51" s="6" t="s">
        <v>343</v>
      </c>
      <c r="C51" s="104">
        <v>-195.6</v>
      </c>
      <c r="D51" s="104">
        <v>0</v>
      </c>
      <c r="E51" s="104">
        <v>0</v>
      </c>
      <c r="F51" s="105">
        <f t="shared" si="4"/>
        <v>-208.9</v>
      </c>
      <c r="G51" s="104">
        <v>-48.9</v>
      </c>
      <c r="H51" s="104">
        <v>-50</v>
      </c>
      <c r="I51" s="104">
        <v>-50</v>
      </c>
      <c r="J51" s="104">
        <v>-60</v>
      </c>
      <c r="K51" s="97" t="s">
        <v>326</v>
      </c>
    </row>
    <row r="52" spans="1:11" s="2" customFormat="1" ht="20.100000000000001" customHeight="1">
      <c r="A52" s="8" t="s">
        <v>344</v>
      </c>
      <c r="B52" s="6" t="s">
        <v>345</v>
      </c>
      <c r="C52" s="104">
        <v>-351.2</v>
      </c>
      <c r="D52" s="104">
        <v>0</v>
      </c>
      <c r="E52" s="104">
        <v>0</v>
      </c>
      <c r="F52" s="105">
        <f t="shared" si="4"/>
        <v>-360</v>
      </c>
      <c r="G52" s="104">
        <v>-90</v>
      </c>
      <c r="H52" s="104">
        <v>-90</v>
      </c>
      <c r="I52" s="104">
        <v>-90</v>
      </c>
      <c r="J52" s="104">
        <v>-90</v>
      </c>
      <c r="K52" s="97" t="s">
        <v>326</v>
      </c>
    </row>
    <row r="53" spans="1:11" s="2" customFormat="1" ht="20.100000000000001" customHeight="1">
      <c r="A53" s="8" t="s">
        <v>346</v>
      </c>
      <c r="B53" s="6" t="s">
        <v>347</v>
      </c>
      <c r="C53" s="104">
        <v>-20.6</v>
      </c>
      <c r="D53" s="104">
        <v>0</v>
      </c>
      <c r="E53" s="104">
        <v>0</v>
      </c>
      <c r="F53" s="105">
        <f t="shared" si="4"/>
        <v>-24</v>
      </c>
      <c r="G53" s="104">
        <v>-6</v>
      </c>
      <c r="H53" s="104">
        <v>-6</v>
      </c>
      <c r="I53" s="104">
        <v>-6</v>
      </c>
      <c r="J53" s="104">
        <v>-6</v>
      </c>
      <c r="K53" s="97" t="s">
        <v>326</v>
      </c>
    </row>
    <row r="54" spans="1:11" s="2" customFormat="1" ht="20.100000000000001" customHeight="1">
      <c r="A54" s="8" t="s">
        <v>348</v>
      </c>
      <c r="B54" s="6" t="s">
        <v>349</v>
      </c>
      <c r="C54" s="104">
        <v>-321.5</v>
      </c>
      <c r="D54" s="104">
        <v>0</v>
      </c>
      <c r="E54" s="104">
        <v>0</v>
      </c>
      <c r="F54" s="105">
        <f t="shared" si="4"/>
        <v>-343</v>
      </c>
      <c r="G54" s="104">
        <v>-43</v>
      </c>
      <c r="H54" s="104">
        <v>-100</v>
      </c>
      <c r="I54" s="104">
        <v>-100</v>
      </c>
      <c r="J54" s="104">
        <v>-100</v>
      </c>
      <c r="K54" s="97" t="s">
        <v>326</v>
      </c>
    </row>
    <row r="55" spans="1:11" s="2" customFormat="1" ht="20.100000000000001" customHeight="1">
      <c r="A55" s="8" t="s">
        <v>205</v>
      </c>
      <c r="B55" s="6" t="s">
        <v>350</v>
      </c>
      <c r="C55" s="104">
        <v>-331</v>
      </c>
      <c r="D55" s="104">
        <v>0</v>
      </c>
      <c r="E55" s="104">
        <v>0</v>
      </c>
      <c r="F55" s="105">
        <f t="shared" si="4"/>
        <v>-425</v>
      </c>
      <c r="G55" s="104">
        <v>-125</v>
      </c>
      <c r="H55" s="104">
        <v>-100</v>
      </c>
      <c r="I55" s="104">
        <v>-100</v>
      </c>
      <c r="J55" s="104">
        <v>-100</v>
      </c>
      <c r="K55" s="97" t="s">
        <v>326</v>
      </c>
    </row>
    <row r="56" spans="1:11" ht="20.100000000000001" customHeight="1">
      <c r="A56" s="8" t="s">
        <v>226</v>
      </c>
      <c r="B56" s="9">
        <v>1070</v>
      </c>
      <c r="C56" s="105">
        <f>SUM(C57:C62)</f>
        <v>-90</v>
      </c>
      <c r="D56" s="105">
        <f t="shared" ref="D56:J56" si="5">SUM(D57:D62)</f>
        <v>0</v>
      </c>
      <c r="E56" s="105">
        <f t="shared" si="5"/>
        <v>0</v>
      </c>
      <c r="F56" s="105">
        <f t="shared" si="3"/>
        <v>-100</v>
      </c>
      <c r="G56" s="105">
        <f t="shared" si="5"/>
        <v>-25</v>
      </c>
      <c r="H56" s="105">
        <f t="shared" si="5"/>
        <v>-25</v>
      </c>
      <c r="I56" s="105">
        <f t="shared" si="5"/>
        <v>-25</v>
      </c>
      <c r="J56" s="105">
        <f t="shared" si="5"/>
        <v>-25</v>
      </c>
      <c r="K56" s="97"/>
    </row>
    <row r="57" spans="1:11" s="2" customFormat="1" ht="20.100000000000001" customHeight="1">
      <c r="A57" s="8" t="s">
        <v>193</v>
      </c>
      <c r="B57" s="9">
        <v>1071</v>
      </c>
      <c r="C57" s="104">
        <v>0</v>
      </c>
      <c r="D57" s="104">
        <v>0</v>
      </c>
      <c r="E57" s="104">
        <v>0</v>
      </c>
      <c r="F57" s="105">
        <f t="shared" si="3"/>
        <v>0</v>
      </c>
      <c r="G57" s="104">
        <v>0</v>
      </c>
      <c r="H57" s="104">
        <v>0</v>
      </c>
      <c r="I57" s="104">
        <v>0</v>
      </c>
      <c r="J57" s="104">
        <v>0</v>
      </c>
      <c r="K57" s="97" t="s">
        <v>326</v>
      </c>
    </row>
    <row r="58" spans="1:11" s="2" customFormat="1" ht="20.100000000000001" customHeight="1">
      <c r="A58" s="8" t="s">
        <v>194</v>
      </c>
      <c r="B58" s="9">
        <v>1072</v>
      </c>
      <c r="C58" s="104">
        <v>0</v>
      </c>
      <c r="D58" s="104">
        <v>0</v>
      </c>
      <c r="E58" s="104">
        <v>0</v>
      </c>
      <c r="F58" s="105">
        <f t="shared" si="3"/>
        <v>0</v>
      </c>
      <c r="G58" s="104">
        <v>0</v>
      </c>
      <c r="H58" s="104">
        <v>0</v>
      </c>
      <c r="I58" s="104">
        <v>0</v>
      </c>
      <c r="J58" s="104">
        <v>0</v>
      </c>
      <c r="K58" s="97" t="s">
        <v>326</v>
      </c>
    </row>
    <row r="59" spans="1:11" s="2" customFormat="1" ht="20.100000000000001" customHeight="1">
      <c r="A59" s="8" t="s">
        <v>43</v>
      </c>
      <c r="B59" s="9">
        <v>1073</v>
      </c>
      <c r="C59" s="104">
        <v>0</v>
      </c>
      <c r="D59" s="104">
        <v>0</v>
      </c>
      <c r="E59" s="104">
        <v>0</v>
      </c>
      <c r="F59" s="105">
        <f t="shared" si="3"/>
        <v>0</v>
      </c>
      <c r="G59" s="104">
        <v>0</v>
      </c>
      <c r="H59" s="104">
        <v>0</v>
      </c>
      <c r="I59" s="104">
        <v>0</v>
      </c>
      <c r="J59" s="104">
        <v>0</v>
      </c>
      <c r="K59" s="97" t="s">
        <v>326</v>
      </c>
    </row>
    <row r="60" spans="1:11" s="2" customFormat="1" ht="20.100000000000001" customHeight="1">
      <c r="A60" s="8" t="s">
        <v>64</v>
      </c>
      <c r="B60" s="9">
        <v>1074</v>
      </c>
      <c r="C60" s="104">
        <v>0</v>
      </c>
      <c r="D60" s="104">
        <v>0</v>
      </c>
      <c r="E60" s="104">
        <v>0</v>
      </c>
      <c r="F60" s="105">
        <f t="shared" si="3"/>
        <v>0</v>
      </c>
      <c r="G60" s="104">
        <v>0</v>
      </c>
      <c r="H60" s="104">
        <v>0</v>
      </c>
      <c r="I60" s="104">
        <v>0</v>
      </c>
      <c r="J60" s="104">
        <v>0</v>
      </c>
      <c r="K60" s="97" t="s">
        <v>326</v>
      </c>
    </row>
    <row r="61" spans="1:11" s="2" customFormat="1" ht="20.100000000000001" customHeight="1">
      <c r="A61" s="8" t="s">
        <v>79</v>
      </c>
      <c r="B61" s="9">
        <v>1075</v>
      </c>
      <c r="C61" s="104">
        <v>-90</v>
      </c>
      <c r="D61" s="104">
        <v>0</v>
      </c>
      <c r="E61" s="104">
        <v>0</v>
      </c>
      <c r="F61" s="105">
        <f t="shared" si="3"/>
        <v>-100</v>
      </c>
      <c r="G61" s="104">
        <v>-25</v>
      </c>
      <c r="H61" s="104">
        <v>-25</v>
      </c>
      <c r="I61" s="104">
        <v>-25</v>
      </c>
      <c r="J61" s="104">
        <v>-25</v>
      </c>
      <c r="K61" s="97" t="s">
        <v>326</v>
      </c>
    </row>
    <row r="62" spans="1:11" s="2" customFormat="1" ht="20.100000000000001" customHeight="1">
      <c r="A62" s="8" t="s">
        <v>124</v>
      </c>
      <c r="B62" s="9">
        <v>1076</v>
      </c>
      <c r="C62" s="104">
        <v>0</v>
      </c>
      <c r="D62" s="104">
        <v>0</v>
      </c>
      <c r="E62" s="104">
        <v>0</v>
      </c>
      <c r="F62" s="105">
        <f t="shared" si="3"/>
        <v>0</v>
      </c>
      <c r="G62" s="104">
        <v>0</v>
      </c>
      <c r="H62" s="104">
        <v>0</v>
      </c>
      <c r="I62" s="104">
        <v>0</v>
      </c>
      <c r="J62" s="104">
        <v>0</v>
      </c>
      <c r="K62" s="97" t="s">
        <v>326</v>
      </c>
    </row>
    <row r="63" spans="1:11" s="2" customFormat="1" ht="20.100000000000001" customHeight="1">
      <c r="A63" s="8"/>
      <c r="B63" s="9"/>
      <c r="C63" s="104">
        <v>0</v>
      </c>
      <c r="D63" s="104">
        <v>0</v>
      </c>
      <c r="E63" s="104">
        <v>0</v>
      </c>
      <c r="F63" s="105">
        <f>SUM(G63:J63)</f>
        <v>0</v>
      </c>
      <c r="G63" s="104">
        <v>0</v>
      </c>
      <c r="H63" s="104">
        <v>0</v>
      </c>
      <c r="I63" s="104">
        <v>0</v>
      </c>
      <c r="J63" s="104">
        <v>0</v>
      </c>
      <c r="K63" s="97" t="s">
        <v>326</v>
      </c>
    </row>
    <row r="64" spans="1:11" s="2" customFormat="1" ht="20.100000000000001" customHeight="1">
      <c r="A64" s="79" t="s">
        <v>80</v>
      </c>
      <c r="B64" s="9">
        <v>1080</v>
      </c>
      <c r="C64" s="105">
        <f>SUM(C65:C69)</f>
        <v>-3582</v>
      </c>
      <c r="D64" s="105">
        <f t="shared" ref="D64:J64" si="6">SUM(D65:D69)</f>
        <v>0</v>
      </c>
      <c r="E64" s="105">
        <f t="shared" si="6"/>
        <v>0</v>
      </c>
      <c r="F64" s="105">
        <f t="shared" si="3"/>
        <v>-1394</v>
      </c>
      <c r="G64" s="105">
        <f t="shared" si="6"/>
        <v>-341</v>
      </c>
      <c r="H64" s="105">
        <f t="shared" si="6"/>
        <v>-351</v>
      </c>
      <c r="I64" s="105">
        <f t="shared" si="6"/>
        <v>-351</v>
      </c>
      <c r="J64" s="105">
        <f t="shared" si="6"/>
        <v>-351</v>
      </c>
      <c r="K64" s="97"/>
    </row>
    <row r="65" spans="1:11" s="2" customFormat="1" ht="20.100000000000001" customHeight="1">
      <c r="A65" s="8" t="s">
        <v>72</v>
      </c>
      <c r="B65" s="9">
        <v>1081</v>
      </c>
      <c r="C65" s="104">
        <v>-37.4</v>
      </c>
      <c r="D65" s="104">
        <v>0</v>
      </c>
      <c r="E65" s="104">
        <v>0</v>
      </c>
      <c r="F65" s="105">
        <f t="shared" si="3"/>
        <v>0</v>
      </c>
      <c r="G65" s="104">
        <v>0</v>
      </c>
      <c r="H65" s="104">
        <v>0</v>
      </c>
      <c r="I65" s="104">
        <v>0</v>
      </c>
      <c r="J65" s="104">
        <v>0</v>
      </c>
      <c r="K65" s="97" t="s">
        <v>326</v>
      </c>
    </row>
    <row r="66" spans="1:11" s="2" customFormat="1" ht="20.100000000000001" customHeight="1">
      <c r="A66" s="8" t="s">
        <v>55</v>
      </c>
      <c r="B66" s="9">
        <v>1082</v>
      </c>
      <c r="C66" s="104">
        <v>-152.6</v>
      </c>
      <c r="D66" s="104">
        <v>0</v>
      </c>
      <c r="E66" s="104">
        <v>0</v>
      </c>
      <c r="F66" s="105">
        <f t="shared" si="3"/>
        <v>-80</v>
      </c>
      <c r="G66" s="104">
        <v>-20</v>
      </c>
      <c r="H66" s="104">
        <v>-20</v>
      </c>
      <c r="I66" s="104">
        <v>-20</v>
      </c>
      <c r="J66" s="104">
        <v>-20</v>
      </c>
      <c r="K66" s="97" t="s">
        <v>326</v>
      </c>
    </row>
    <row r="67" spans="1:11" s="2" customFormat="1" ht="20.100000000000001" customHeight="1">
      <c r="A67" s="8" t="s">
        <v>62</v>
      </c>
      <c r="B67" s="9">
        <v>1083</v>
      </c>
      <c r="C67" s="104">
        <v>0</v>
      </c>
      <c r="D67" s="104">
        <v>0</v>
      </c>
      <c r="E67" s="104">
        <v>0</v>
      </c>
      <c r="F67" s="105">
        <f t="shared" si="3"/>
        <v>0</v>
      </c>
      <c r="G67" s="104">
        <v>0</v>
      </c>
      <c r="H67" s="104">
        <v>0</v>
      </c>
      <c r="I67" s="104">
        <v>0</v>
      </c>
      <c r="J67" s="104">
        <v>0</v>
      </c>
      <c r="K67" s="97" t="s">
        <v>326</v>
      </c>
    </row>
    <row r="68" spans="1:11" s="2" customFormat="1" ht="20.100000000000001" customHeight="1">
      <c r="A68" s="8" t="s">
        <v>217</v>
      </c>
      <c r="B68" s="9">
        <v>1084</v>
      </c>
      <c r="C68" s="104">
        <v>0</v>
      </c>
      <c r="D68" s="104">
        <v>0</v>
      </c>
      <c r="E68" s="104">
        <v>0</v>
      </c>
      <c r="F68" s="105">
        <f t="shared" si="3"/>
        <v>0</v>
      </c>
      <c r="G68" s="104">
        <v>0</v>
      </c>
      <c r="H68" s="104">
        <v>0</v>
      </c>
      <c r="I68" s="104">
        <v>0</v>
      </c>
      <c r="J68" s="104">
        <v>0</v>
      </c>
      <c r="K68" s="97" t="s">
        <v>326</v>
      </c>
    </row>
    <row r="69" spans="1:11" s="2" customFormat="1" ht="20.100000000000001" customHeight="1">
      <c r="A69" s="8" t="s">
        <v>244</v>
      </c>
      <c r="B69" s="9">
        <v>1085</v>
      </c>
      <c r="C69" s="104">
        <v>-3392</v>
      </c>
      <c r="D69" s="104">
        <v>0</v>
      </c>
      <c r="E69" s="104">
        <v>0</v>
      </c>
      <c r="F69" s="105">
        <f t="shared" si="3"/>
        <v>-1314</v>
      </c>
      <c r="G69" s="104">
        <v>-321</v>
      </c>
      <c r="H69" s="104">
        <v>-331</v>
      </c>
      <c r="I69" s="104">
        <v>-331</v>
      </c>
      <c r="J69" s="104">
        <v>-331</v>
      </c>
      <c r="K69" s="97" t="s">
        <v>326</v>
      </c>
    </row>
    <row r="70" spans="1:11" s="2" customFormat="1" ht="20.100000000000001" customHeight="1">
      <c r="A70" s="8" t="s">
        <v>351</v>
      </c>
      <c r="B70" s="6" t="s">
        <v>352</v>
      </c>
      <c r="C70" s="104">
        <v>-38.9</v>
      </c>
      <c r="D70" s="104">
        <v>0</v>
      </c>
      <c r="E70" s="104">
        <v>0</v>
      </c>
      <c r="F70" s="105">
        <f t="shared" ref="F70:F76" si="7">SUM(G70:J70)</f>
        <v>-40</v>
      </c>
      <c r="G70" s="104">
        <v>-10</v>
      </c>
      <c r="H70" s="104">
        <v>-10</v>
      </c>
      <c r="I70" s="104">
        <v>-10</v>
      </c>
      <c r="J70" s="104">
        <v>-10</v>
      </c>
      <c r="K70" s="97" t="s">
        <v>326</v>
      </c>
    </row>
    <row r="71" spans="1:11" s="2" customFormat="1" ht="20.100000000000001" customHeight="1">
      <c r="A71" s="8" t="s">
        <v>353</v>
      </c>
      <c r="B71" s="6" t="s">
        <v>354</v>
      </c>
      <c r="C71" s="104">
        <v>-44</v>
      </c>
      <c r="D71" s="104">
        <v>0</v>
      </c>
      <c r="E71" s="104">
        <v>0</v>
      </c>
      <c r="F71" s="105">
        <f t="shared" si="7"/>
        <v>-4</v>
      </c>
      <c r="G71" s="104">
        <v>-1</v>
      </c>
      <c r="H71" s="104">
        <v>-1</v>
      </c>
      <c r="I71" s="104">
        <v>-1</v>
      </c>
      <c r="J71" s="104">
        <v>-1</v>
      </c>
      <c r="K71" s="97" t="s">
        <v>326</v>
      </c>
    </row>
    <row r="72" spans="1:11" s="2" customFormat="1" ht="20.100000000000001" customHeight="1">
      <c r="A72" s="8" t="s">
        <v>355</v>
      </c>
      <c r="B72" s="6" t="s">
        <v>356</v>
      </c>
      <c r="C72" s="104">
        <v>-61.5</v>
      </c>
      <c r="D72" s="104">
        <v>0</v>
      </c>
      <c r="E72" s="104">
        <v>0</v>
      </c>
      <c r="F72" s="105">
        <f t="shared" si="7"/>
        <v>-70</v>
      </c>
      <c r="G72" s="104">
        <v>-10</v>
      </c>
      <c r="H72" s="104">
        <v>-20</v>
      </c>
      <c r="I72" s="104">
        <v>-20</v>
      </c>
      <c r="J72" s="104">
        <v>-20</v>
      </c>
      <c r="K72" s="97" t="s">
        <v>326</v>
      </c>
    </row>
    <row r="73" spans="1:11" s="2" customFormat="1" ht="20.100000000000001" customHeight="1">
      <c r="A73" s="8" t="s">
        <v>357</v>
      </c>
      <c r="B73" s="6" t="s">
        <v>358</v>
      </c>
      <c r="C73" s="104">
        <v>-122.7</v>
      </c>
      <c r="D73" s="104">
        <v>0</v>
      </c>
      <c r="E73" s="104">
        <v>0</v>
      </c>
      <c r="F73" s="105">
        <f t="shared" si="7"/>
        <v>0</v>
      </c>
      <c r="G73" s="104">
        <v>0</v>
      </c>
      <c r="H73" s="104">
        <v>0</v>
      </c>
      <c r="I73" s="104">
        <v>0</v>
      </c>
      <c r="J73" s="104">
        <v>0</v>
      </c>
      <c r="K73" s="97" t="s">
        <v>326</v>
      </c>
    </row>
    <row r="74" spans="1:11" s="2" customFormat="1" ht="20.100000000000001" customHeight="1">
      <c r="A74" s="8" t="s">
        <v>359</v>
      </c>
      <c r="B74" s="6" t="s">
        <v>360</v>
      </c>
      <c r="C74" s="104">
        <v>-12</v>
      </c>
      <c r="D74" s="104">
        <v>0</v>
      </c>
      <c r="E74" s="104">
        <v>0</v>
      </c>
      <c r="F74" s="105">
        <f t="shared" si="7"/>
        <v>0</v>
      </c>
      <c r="G74" s="104">
        <v>0</v>
      </c>
      <c r="H74" s="104">
        <v>0</v>
      </c>
      <c r="I74" s="104">
        <v>0</v>
      </c>
      <c r="J74" s="104">
        <v>0</v>
      </c>
      <c r="K74" s="97" t="s">
        <v>326</v>
      </c>
    </row>
    <row r="75" spans="1:11" s="2" customFormat="1" ht="20.100000000000001" customHeight="1">
      <c r="A75" s="8" t="s">
        <v>361</v>
      </c>
      <c r="B75" s="6" t="s">
        <v>362</v>
      </c>
      <c r="C75" s="104">
        <v>-3112.3</v>
      </c>
      <c r="D75" s="104">
        <v>0</v>
      </c>
      <c r="E75" s="104">
        <v>0</v>
      </c>
      <c r="F75" s="105">
        <f t="shared" si="7"/>
        <v>-1200</v>
      </c>
      <c r="G75" s="104">
        <v>-300</v>
      </c>
      <c r="H75" s="104">
        <v>-300</v>
      </c>
      <c r="I75" s="104">
        <v>-300</v>
      </c>
      <c r="J75" s="104">
        <v>-300</v>
      </c>
      <c r="K75" s="97" t="s">
        <v>326</v>
      </c>
    </row>
    <row r="76" spans="1:11" s="2" customFormat="1" ht="20.100000000000001" customHeight="1">
      <c r="A76" s="8" t="s">
        <v>363</v>
      </c>
      <c r="B76" s="6" t="s">
        <v>364</v>
      </c>
      <c r="C76" s="104">
        <v>-0.6</v>
      </c>
      <c r="D76" s="104">
        <v>0</v>
      </c>
      <c r="E76" s="104">
        <v>0</v>
      </c>
      <c r="F76" s="105">
        <f t="shared" si="7"/>
        <v>0</v>
      </c>
      <c r="G76" s="104">
        <v>0</v>
      </c>
      <c r="H76" s="104">
        <v>0</v>
      </c>
      <c r="I76" s="104">
        <v>0</v>
      </c>
      <c r="J76" s="104">
        <v>0</v>
      </c>
      <c r="K76" s="97" t="s">
        <v>326</v>
      </c>
    </row>
    <row r="77" spans="1:11" s="5" customFormat="1" ht="20.100000000000001" customHeight="1">
      <c r="A77" s="10" t="s">
        <v>4</v>
      </c>
      <c r="B77" s="11">
        <v>1100</v>
      </c>
      <c r="C77" s="105">
        <f>C18+C19+C24+C56+C64</f>
        <v>-12460.3</v>
      </c>
      <c r="D77" s="105">
        <f t="shared" ref="D77:J77" si="8">D18+D19+D24+D56+D64</f>
        <v>0</v>
      </c>
      <c r="E77" s="105">
        <f t="shared" si="8"/>
        <v>0</v>
      </c>
      <c r="F77" s="105">
        <f t="shared" si="3"/>
        <v>767.89999999999554</v>
      </c>
      <c r="G77" s="105">
        <f t="shared" si="8"/>
        <v>216.69999999999845</v>
      </c>
      <c r="H77" s="105">
        <f t="shared" si="8"/>
        <v>249.59999999999854</v>
      </c>
      <c r="I77" s="105">
        <f t="shared" si="8"/>
        <v>200.79999999999927</v>
      </c>
      <c r="J77" s="105">
        <f t="shared" si="8"/>
        <v>100.79999999999927</v>
      </c>
      <c r="K77" s="98"/>
    </row>
    <row r="78" spans="1:11" ht="20.100000000000001" customHeight="1">
      <c r="A78" s="8" t="s">
        <v>107</v>
      </c>
      <c r="B78" s="9">
        <v>1110</v>
      </c>
      <c r="C78" s="104">
        <v>0</v>
      </c>
      <c r="D78" s="104">
        <v>0</v>
      </c>
      <c r="E78" s="104">
        <v>0</v>
      </c>
      <c r="F78" s="105">
        <f t="shared" si="3"/>
        <v>0</v>
      </c>
      <c r="G78" s="104">
        <v>0</v>
      </c>
      <c r="H78" s="104">
        <v>0</v>
      </c>
      <c r="I78" s="104">
        <v>0</v>
      </c>
      <c r="J78" s="104">
        <v>0</v>
      </c>
      <c r="K78" s="97" t="s">
        <v>326</v>
      </c>
    </row>
    <row r="79" spans="1:11" ht="20.100000000000001" customHeight="1">
      <c r="A79" s="8"/>
      <c r="B79" s="9"/>
      <c r="C79" s="104">
        <v>0</v>
      </c>
      <c r="D79" s="104">
        <v>0</v>
      </c>
      <c r="E79" s="104">
        <v>0</v>
      </c>
      <c r="F79" s="105">
        <f>SUM(G79:J79)</f>
        <v>0</v>
      </c>
      <c r="G79" s="104">
        <v>0</v>
      </c>
      <c r="H79" s="104">
        <v>0</v>
      </c>
      <c r="I79" s="104">
        <v>0</v>
      </c>
      <c r="J79" s="104">
        <v>0</v>
      </c>
      <c r="K79" s="97" t="s">
        <v>326</v>
      </c>
    </row>
    <row r="80" spans="1:11" ht="20.100000000000001" customHeight="1">
      <c r="A80" s="8" t="s">
        <v>108</v>
      </c>
      <c r="B80" s="9">
        <v>1120</v>
      </c>
      <c r="C80" s="104">
        <v>157</v>
      </c>
      <c r="D80" s="104">
        <v>0</v>
      </c>
      <c r="E80" s="104">
        <v>0</v>
      </c>
      <c r="F80" s="105">
        <f t="shared" si="3"/>
        <v>150</v>
      </c>
      <c r="G80" s="104">
        <v>0</v>
      </c>
      <c r="H80" s="104">
        <v>50</v>
      </c>
      <c r="I80" s="104">
        <v>50</v>
      </c>
      <c r="J80" s="104">
        <v>50</v>
      </c>
      <c r="K80" s="97" t="s">
        <v>326</v>
      </c>
    </row>
    <row r="81" spans="1:11" ht="20.100000000000001" customHeight="1">
      <c r="A81" s="8" t="s">
        <v>365</v>
      </c>
      <c r="B81" s="6" t="s">
        <v>366</v>
      </c>
      <c r="C81" s="104">
        <v>157</v>
      </c>
      <c r="D81" s="104">
        <v>0</v>
      </c>
      <c r="E81" s="104">
        <v>0</v>
      </c>
      <c r="F81" s="105">
        <f>SUM(G81:J81)</f>
        <v>150</v>
      </c>
      <c r="G81" s="104">
        <v>0</v>
      </c>
      <c r="H81" s="104">
        <v>50</v>
      </c>
      <c r="I81" s="104">
        <v>50</v>
      </c>
      <c r="J81" s="104">
        <v>50</v>
      </c>
      <c r="K81" s="97" t="s">
        <v>326</v>
      </c>
    </row>
    <row r="82" spans="1:11" ht="20.100000000000001" customHeight="1">
      <c r="A82" s="8" t="s">
        <v>111</v>
      </c>
      <c r="B82" s="9">
        <v>1130</v>
      </c>
      <c r="C82" s="104">
        <v>0</v>
      </c>
      <c r="D82" s="104">
        <v>0</v>
      </c>
      <c r="E82" s="104">
        <v>0</v>
      </c>
      <c r="F82" s="105">
        <f t="shared" si="3"/>
        <v>0</v>
      </c>
      <c r="G82" s="104">
        <v>0</v>
      </c>
      <c r="H82" s="104">
        <v>0</v>
      </c>
      <c r="I82" s="104">
        <v>0</v>
      </c>
      <c r="J82" s="104">
        <v>0</v>
      </c>
      <c r="K82" s="97" t="s">
        <v>326</v>
      </c>
    </row>
    <row r="83" spans="1:11" ht="20.100000000000001" customHeight="1">
      <c r="A83" s="8"/>
      <c r="B83" s="9"/>
      <c r="C83" s="104">
        <v>0</v>
      </c>
      <c r="D83" s="104">
        <v>0</v>
      </c>
      <c r="E83" s="104">
        <v>0</v>
      </c>
      <c r="F83" s="105">
        <f>SUM(G83:J83)</f>
        <v>0</v>
      </c>
      <c r="G83" s="104">
        <v>0</v>
      </c>
      <c r="H83" s="104">
        <v>0</v>
      </c>
      <c r="I83" s="104">
        <v>0</v>
      </c>
      <c r="J83" s="104">
        <v>0</v>
      </c>
      <c r="K83" s="97" t="s">
        <v>326</v>
      </c>
    </row>
    <row r="84" spans="1:11" ht="20.100000000000001" customHeight="1">
      <c r="A84" s="8" t="s">
        <v>110</v>
      </c>
      <c r="B84" s="9">
        <v>1140</v>
      </c>
      <c r="C84" s="104">
        <v>0</v>
      </c>
      <c r="D84" s="104">
        <v>0</v>
      </c>
      <c r="E84" s="104">
        <v>0</v>
      </c>
      <c r="F84" s="105">
        <f>SUM(G84:J84)</f>
        <v>0</v>
      </c>
      <c r="G84" s="104">
        <v>0</v>
      </c>
      <c r="H84" s="104">
        <v>0</v>
      </c>
      <c r="I84" s="104">
        <v>0</v>
      </c>
      <c r="J84" s="104">
        <v>0</v>
      </c>
      <c r="K84" s="97" t="s">
        <v>326</v>
      </c>
    </row>
    <row r="85" spans="1:11" ht="20.100000000000001" customHeight="1">
      <c r="A85" s="8"/>
      <c r="B85" s="9"/>
      <c r="C85" s="104">
        <v>0</v>
      </c>
      <c r="D85" s="104">
        <v>0</v>
      </c>
      <c r="E85" s="104">
        <v>0</v>
      </c>
      <c r="F85" s="105">
        <f>SUM(G85:J85)</f>
        <v>0</v>
      </c>
      <c r="G85" s="104">
        <v>0</v>
      </c>
      <c r="H85" s="104">
        <v>0</v>
      </c>
      <c r="I85" s="104">
        <v>0</v>
      </c>
      <c r="J85" s="104">
        <v>0</v>
      </c>
      <c r="K85" s="97" t="s">
        <v>326</v>
      </c>
    </row>
    <row r="86" spans="1:11" ht="20.100000000000001" customHeight="1">
      <c r="A86" s="8" t="s">
        <v>218</v>
      </c>
      <c r="B86" s="9">
        <v>1150</v>
      </c>
      <c r="C86" s="104">
        <v>0</v>
      </c>
      <c r="D86" s="104">
        <v>0</v>
      </c>
      <c r="E86" s="104">
        <v>0</v>
      </c>
      <c r="F86" s="105">
        <f t="shared" si="3"/>
        <v>15</v>
      </c>
      <c r="G86" s="104">
        <v>0</v>
      </c>
      <c r="H86" s="104">
        <v>5</v>
      </c>
      <c r="I86" s="104">
        <v>5</v>
      </c>
      <c r="J86" s="104">
        <v>5</v>
      </c>
      <c r="K86" s="97" t="s">
        <v>326</v>
      </c>
    </row>
    <row r="87" spans="1:11" ht="20.100000000000001" customHeight="1">
      <c r="A87" s="8" t="s">
        <v>332</v>
      </c>
      <c r="B87" s="6" t="s">
        <v>367</v>
      </c>
      <c r="C87" s="104">
        <v>0</v>
      </c>
      <c r="D87" s="104">
        <v>0</v>
      </c>
      <c r="E87" s="104">
        <v>0</v>
      </c>
      <c r="F87" s="105">
        <f>SUM(G87:J87)</f>
        <v>15</v>
      </c>
      <c r="G87" s="104">
        <v>0</v>
      </c>
      <c r="H87" s="104">
        <v>5</v>
      </c>
      <c r="I87" s="104">
        <v>5</v>
      </c>
      <c r="J87" s="104">
        <v>5</v>
      </c>
      <c r="K87" s="97" t="s">
        <v>326</v>
      </c>
    </row>
    <row r="88" spans="1:11" ht="20.100000000000001" customHeight="1">
      <c r="A88" s="8" t="s">
        <v>217</v>
      </c>
      <c r="B88" s="9">
        <v>1151</v>
      </c>
      <c r="C88" s="104">
        <v>0</v>
      </c>
      <c r="D88" s="104">
        <v>0</v>
      </c>
      <c r="E88" s="104">
        <v>0</v>
      </c>
      <c r="F88" s="105">
        <f t="shared" si="3"/>
        <v>0</v>
      </c>
      <c r="G88" s="104">
        <v>0</v>
      </c>
      <c r="H88" s="104">
        <v>0</v>
      </c>
      <c r="I88" s="104">
        <v>0</v>
      </c>
      <c r="J88" s="104">
        <v>0</v>
      </c>
      <c r="K88" s="97" t="s">
        <v>326</v>
      </c>
    </row>
    <row r="89" spans="1:11" ht="20.100000000000001" customHeight="1">
      <c r="A89" s="8" t="s">
        <v>219</v>
      </c>
      <c r="B89" s="9">
        <v>1160</v>
      </c>
      <c r="C89" s="104">
        <v>0</v>
      </c>
      <c r="D89" s="104">
        <v>0</v>
      </c>
      <c r="E89" s="104">
        <v>0</v>
      </c>
      <c r="F89" s="105">
        <f>SUM(G89:J89)</f>
        <v>0</v>
      </c>
      <c r="G89" s="104">
        <v>0</v>
      </c>
      <c r="H89" s="104">
        <v>0</v>
      </c>
      <c r="I89" s="104">
        <v>0</v>
      </c>
      <c r="J89" s="104">
        <v>0</v>
      </c>
      <c r="K89" s="97" t="s">
        <v>326</v>
      </c>
    </row>
    <row r="90" spans="1:11" ht="20.100000000000001" customHeight="1">
      <c r="A90" s="8" t="s">
        <v>368</v>
      </c>
      <c r="B90" s="6" t="s">
        <v>369</v>
      </c>
      <c r="C90" s="104">
        <v>0</v>
      </c>
      <c r="D90" s="104">
        <v>0</v>
      </c>
      <c r="E90" s="104">
        <v>0</v>
      </c>
      <c r="F90" s="105">
        <f>SUM(G90:J90)</f>
        <v>0</v>
      </c>
      <c r="G90" s="104">
        <v>0</v>
      </c>
      <c r="H90" s="104">
        <v>0</v>
      </c>
      <c r="I90" s="104">
        <v>0</v>
      </c>
      <c r="J90" s="104">
        <v>0</v>
      </c>
      <c r="K90" s="97" t="s">
        <v>326</v>
      </c>
    </row>
    <row r="91" spans="1:11" ht="20.100000000000001" customHeight="1">
      <c r="A91" s="8" t="s">
        <v>217</v>
      </c>
      <c r="B91" s="9">
        <v>1161</v>
      </c>
      <c r="C91" s="104">
        <v>0</v>
      </c>
      <c r="D91" s="104">
        <v>0</v>
      </c>
      <c r="E91" s="104">
        <v>0</v>
      </c>
      <c r="F91" s="105">
        <f t="shared" ref="F91:F96" si="9">SUM(G91:J91)</f>
        <v>0</v>
      </c>
      <c r="G91" s="104">
        <v>0</v>
      </c>
      <c r="H91" s="104">
        <v>0</v>
      </c>
      <c r="I91" s="104">
        <v>0</v>
      </c>
      <c r="J91" s="104">
        <v>0</v>
      </c>
      <c r="K91" s="97" t="s">
        <v>326</v>
      </c>
    </row>
    <row r="92" spans="1:11" s="5" customFormat="1" ht="20.100000000000001" customHeight="1">
      <c r="A92" s="10" t="s">
        <v>92</v>
      </c>
      <c r="B92" s="11">
        <v>1170</v>
      </c>
      <c r="C92" s="105">
        <f>SUM(C77,C78,C80,C82,C84,C86,C89)</f>
        <v>-12303.3</v>
      </c>
      <c r="D92" s="105">
        <f t="shared" ref="D92:J92" si="10">SUM(D77,D78,D80,D82,D84,D86,D89)</f>
        <v>0</v>
      </c>
      <c r="E92" s="105">
        <f t="shared" si="10"/>
        <v>0</v>
      </c>
      <c r="F92" s="105">
        <f t="shared" si="3"/>
        <v>932.89999999999554</v>
      </c>
      <c r="G92" s="105">
        <f t="shared" si="10"/>
        <v>216.69999999999845</v>
      </c>
      <c r="H92" s="105">
        <f t="shared" si="10"/>
        <v>304.59999999999854</v>
      </c>
      <c r="I92" s="105">
        <f t="shared" si="10"/>
        <v>255.79999999999927</v>
      </c>
      <c r="J92" s="105">
        <f t="shared" si="10"/>
        <v>155.79999999999927</v>
      </c>
      <c r="K92" s="98"/>
    </row>
    <row r="93" spans="1:11" ht="20.100000000000001" customHeight="1">
      <c r="A93" s="8" t="s">
        <v>143</v>
      </c>
      <c r="B93" s="9">
        <v>1180</v>
      </c>
      <c r="C93" s="104">
        <v>-202</v>
      </c>
      <c r="D93" s="104">
        <v>0</v>
      </c>
      <c r="E93" s="104">
        <v>0</v>
      </c>
      <c r="F93" s="105">
        <f t="shared" si="9"/>
        <v>-167.8</v>
      </c>
      <c r="G93" s="104">
        <v>-39</v>
      </c>
      <c r="H93" s="104">
        <v>-54.8</v>
      </c>
      <c r="I93" s="104">
        <v>-46</v>
      </c>
      <c r="J93" s="104">
        <v>-28</v>
      </c>
      <c r="K93" s="97" t="s">
        <v>326</v>
      </c>
    </row>
    <row r="94" spans="1:11" ht="20.100000000000001" customHeight="1">
      <c r="A94" s="8" t="s">
        <v>144</v>
      </c>
      <c r="B94" s="9">
        <v>1190</v>
      </c>
      <c r="C94" s="104">
        <v>0</v>
      </c>
      <c r="D94" s="104">
        <v>0</v>
      </c>
      <c r="E94" s="104">
        <v>0</v>
      </c>
      <c r="F94" s="105">
        <f t="shared" si="9"/>
        <v>0</v>
      </c>
      <c r="G94" s="104">
        <v>0</v>
      </c>
      <c r="H94" s="104">
        <v>0</v>
      </c>
      <c r="I94" s="104">
        <v>0</v>
      </c>
      <c r="J94" s="104">
        <v>0</v>
      </c>
      <c r="K94" s="97" t="s">
        <v>326</v>
      </c>
    </row>
    <row r="95" spans="1:11" s="5" customFormat="1" ht="20.100000000000001" customHeight="1">
      <c r="A95" s="10" t="s">
        <v>93</v>
      </c>
      <c r="B95" s="11">
        <v>1200</v>
      </c>
      <c r="C95" s="105">
        <f>SUM(C92,C93,C94)</f>
        <v>-12505.3</v>
      </c>
      <c r="D95" s="105">
        <f>SUM(D92,D93,D94)</f>
        <v>0</v>
      </c>
      <c r="E95" s="105">
        <f>SUM(E92,E93,E94)</f>
        <v>0</v>
      </c>
      <c r="F95" s="105">
        <f t="shared" si="9"/>
        <v>765.09999999999559</v>
      </c>
      <c r="G95" s="105">
        <f>SUM(G92,G93,G94)</f>
        <v>177.69999999999845</v>
      </c>
      <c r="H95" s="105">
        <f>SUM(H92,H93,H94)</f>
        <v>249.79999999999853</v>
      </c>
      <c r="I95" s="105">
        <f>SUM(I92,I93,I94)</f>
        <v>209.79999999999927</v>
      </c>
      <c r="J95" s="105">
        <f>SUM(J92,J93,J94)</f>
        <v>127.79999999999927</v>
      </c>
      <c r="K95" s="98"/>
    </row>
    <row r="96" spans="1:11" ht="20.100000000000001" customHeight="1">
      <c r="A96" s="8" t="s">
        <v>27</v>
      </c>
      <c r="B96" s="6">
        <v>1201</v>
      </c>
      <c r="C96" s="104">
        <v>0</v>
      </c>
      <c r="D96" s="104">
        <v>0</v>
      </c>
      <c r="E96" s="104">
        <v>0</v>
      </c>
      <c r="F96" s="105">
        <f t="shared" si="9"/>
        <v>765.09999999999991</v>
      </c>
      <c r="G96" s="104">
        <v>177.7</v>
      </c>
      <c r="H96" s="104">
        <v>249.8</v>
      </c>
      <c r="I96" s="104">
        <v>209.8</v>
      </c>
      <c r="J96" s="104">
        <v>127.8</v>
      </c>
      <c r="K96" s="97" t="s">
        <v>326</v>
      </c>
    </row>
    <row r="97" spans="1:11" ht="20.100000000000001" customHeight="1">
      <c r="A97" s="8" t="s">
        <v>28</v>
      </c>
      <c r="B97" s="6">
        <v>1202</v>
      </c>
      <c r="C97" s="104">
        <v>12505.3</v>
      </c>
      <c r="D97" s="104">
        <v>0</v>
      </c>
      <c r="E97" s="104">
        <v>0</v>
      </c>
      <c r="F97" s="105">
        <f t="shared" ref="F97:F104" si="11">SUM(G97:J97)</f>
        <v>0</v>
      </c>
      <c r="G97" s="104">
        <v>0</v>
      </c>
      <c r="H97" s="104">
        <v>0</v>
      </c>
      <c r="I97" s="104">
        <v>0</v>
      </c>
      <c r="J97" s="104">
        <v>0</v>
      </c>
      <c r="K97" s="97" t="s">
        <v>326</v>
      </c>
    </row>
    <row r="98" spans="1:11" ht="19.5" customHeight="1">
      <c r="A98" s="8" t="s">
        <v>245</v>
      </c>
      <c r="B98" s="9">
        <v>1210</v>
      </c>
      <c r="C98" s="104">
        <v>0</v>
      </c>
      <c r="D98" s="104">
        <v>0</v>
      </c>
      <c r="E98" s="104">
        <v>0</v>
      </c>
      <c r="F98" s="105">
        <f t="shared" si="11"/>
        <v>0</v>
      </c>
      <c r="G98" s="104">
        <v>0</v>
      </c>
      <c r="H98" s="104">
        <v>0</v>
      </c>
      <c r="I98" s="104">
        <v>0</v>
      </c>
      <c r="J98" s="104">
        <v>0</v>
      </c>
      <c r="K98" s="97" t="s">
        <v>326</v>
      </c>
    </row>
    <row r="99" spans="1:11" s="5" customFormat="1" ht="20.100000000000001" customHeight="1">
      <c r="A99" s="144" t="s">
        <v>284</v>
      </c>
      <c r="B99" s="144"/>
      <c r="C99" s="144"/>
      <c r="D99" s="144"/>
      <c r="E99" s="144"/>
      <c r="F99" s="144"/>
      <c r="G99" s="144"/>
      <c r="H99" s="144"/>
      <c r="I99" s="144"/>
      <c r="J99" s="144"/>
      <c r="K99" s="144"/>
    </row>
    <row r="100" spans="1:11" ht="42.75" customHeight="1">
      <c r="A100" s="82" t="s">
        <v>269</v>
      </c>
      <c r="B100" s="6">
        <v>1300</v>
      </c>
      <c r="C100" s="105">
        <f>SUM(C19,C64)</f>
        <v>-3520</v>
      </c>
      <c r="D100" s="105">
        <f>SUM(D19,D64)</f>
        <v>0</v>
      </c>
      <c r="E100" s="105">
        <f>SUM(E19,E64)</f>
        <v>0</v>
      </c>
      <c r="F100" s="105">
        <f t="shared" si="11"/>
        <v>0</v>
      </c>
      <c r="G100" s="104"/>
      <c r="H100" s="104"/>
      <c r="I100" s="104"/>
      <c r="J100" s="104"/>
      <c r="K100" s="97"/>
    </row>
    <row r="101" spans="1:11" ht="42.75" customHeight="1">
      <c r="A101" s="84" t="s">
        <v>263</v>
      </c>
      <c r="B101" s="6">
        <v>1310</v>
      </c>
      <c r="C101" s="105">
        <f>SUM(C78,C80,C82,C84)</f>
        <v>157</v>
      </c>
      <c r="D101" s="105">
        <f>SUM(D78,D80,D82,D84)</f>
        <v>0</v>
      </c>
      <c r="E101" s="105">
        <f>SUM(E78,E80,E82,E84)</f>
        <v>0</v>
      </c>
      <c r="F101" s="105">
        <f t="shared" si="11"/>
        <v>0</v>
      </c>
      <c r="G101" s="104"/>
      <c r="H101" s="104"/>
      <c r="I101" s="104"/>
      <c r="J101" s="104"/>
      <c r="K101" s="97"/>
    </row>
    <row r="102" spans="1:11" ht="42.75" customHeight="1">
      <c r="A102" s="82" t="s">
        <v>264</v>
      </c>
      <c r="B102" s="6">
        <v>1320</v>
      </c>
      <c r="C102" s="105">
        <f>SUM(C86,C89)</f>
        <v>0</v>
      </c>
      <c r="D102" s="105">
        <f>SUM(D86,D89)</f>
        <v>0</v>
      </c>
      <c r="E102" s="105">
        <f>SUM(E86,E89)</f>
        <v>0</v>
      </c>
      <c r="F102" s="105">
        <f t="shared" si="11"/>
        <v>0</v>
      </c>
      <c r="G102" s="104"/>
      <c r="H102" s="104"/>
      <c r="I102" s="104"/>
      <c r="J102" s="104"/>
      <c r="K102" s="97"/>
    </row>
    <row r="103" spans="1:11" ht="20.100000000000001" customHeight="1">
      <c r="A103" s="8" t="s">
        <v>19</v>
      </c>
      <c r="B103" s="9">
        <v>1330</v>
      </c>
      <c r="C103" s="104">
        <v>37706</v>
      </c>
      <c r="D103" s="104">
        <v>0</v>
      </c>
      <c r="E103" s="104">
        <v>0</v>
      </c>
      <c r="F103" s="105">
        <f t="shared" si="11"/>
        <v>60132.2</v>
      </c>
      <c r="G103" s="104">
        <v>14991.8</v>
      </c>
      <c r="H103" s="104">
        <v>15046.8</v>
      </c>
      <c r="I103" s="104">
        <v>15046.8</v>
      </c>
      <c r="J103" s="104">
        <v>15046.8</v>
      </c>
      <c r="K103" s="97" t="s">
        <v>326</v>
      </c>
    </row>
    <row r="104" spans="1:11" ht="20.100000000000001" customHeight="1">
      <c r="A104" s="8" t="s">
        <v>115</v>
      </c>
      <c r="B104" s="9">
        <v>1340</v>
      </c>
      <c r="C104" s="104">
        <v>50211.3</v>
      </c>
      <c r="D104" s="104">
        <v>0</v>
      </c>
      <c r="E104" s="104">
        <v>0</v>
      </c>
      <c r="F104" s="105">
        <f t="shared" si="11"/>
        <v>59367.1</v>
      </c>
      <c r="G104" s="104">
        <v>14814.1</v>
      </c>
      <c r="H104" s="104">
        <v>14797</v>
      </c>
      <c r="I104" s="104">
        <v>14837</v>
      </c>
      <c r="J104" s="104">
        <v>14919</v>
      </c>
      <c r="K104" s="97" t="s">
        <v>326</v>
      </c>
    </row>
    <row r="105" spans="1:11" ht="20.100000000000001" customHeight="1">
      <c r="A105" s="145" t="s">
        <v>173</v>
      </c>
      <c r="B105" s="146"/>
      <c r="C105" s="146"/>
      <c r="D105" s="146"/>
      <c r="E105" s="146"/>
      <c r="F105" s="146"/>
      <c r="G105" s="146"/>
      <c r="H105" s="146"/>
      <c r="I105" s="146"/>
      <c r="J105" s="146"/>
      <c r="K105" s="147"/>
    </row>
    <row r="106" spans="1:11" ht="20.100000000000001" customHeight="1">
      <c r="A106" s="8" t="s">
        <v>265</v>
      </c>
      <c r="B106" s="9">
        <v>1400</v>
      </c>
      <c r="C106" s="105">
        <f>C77</f>
        <v>-12460.3</v>
      </c>
      <c r="D106" s="105">
        <f>D77</f>
        <v>0</v>
      </c>
      <c r="E106" s="105">
        <f>E77</f>
        <v>0</v>
      </c>
      <c r="F106" s="105">
        <f t="shared" ref="F106:F112" si="12">SUM(G106:J106)</f>
        <v>767.89999999999554</v>
      </c>
      <c r="G106" s="105">
        <f>G77</f>
        <v>216.69999999999845</v>
      </c>
      <c r="H106" s="105">
        <f>H77</f>
        <v>249.59999999999854</v>
      </c>
      <c r="I106" s="105">
        <f>I77</f>
        <v>200.79999999999927</v>
      </c>
      <c r="J106" s="105">
        <f>J77</f>
        <v>100.79999999999927</v>
      </c>
      <c r="K106" s="97"/>
    </row>
    <row r="107" spans="1:11" ht="20.100000000000001" customHeight="1">
      <c r="A107" s="8" t="s">
        <v>266</v>
      </c>
      <c r="B107" s="9">
        <v>1401</v>
      </c>
      <c r="C107" s="105">
        <f>C119</f>
        <v>1316</v>
      </c>
      <c r="D107" s="105">
        <f>D119</f>
        <v>0</v>
      </c>
      <c r="E107" s="105">
        <f>E119</f>
        <v>0</v>
      </c>
      <c r="F107" s="105">
        <f t="shared" si="12"/>
        <v>1424</v>
      </c>
      <c r="G107" s="105">
        <f>G119</f>
        <v>356</v>
      </c>
      <c r="H107" s="105">
        <f>H119</f>
        <v>356</v>
      </c>
      <c r="I107" s="105">
        <f>I119</f>
        <v>356</v>
      </c>
      <c r="J107" s="105">
        <f>J119</f>
        <v>356</v>
      </c>
      <c r="K107" s="97"/>
    </row>
    <row r="108" spans="1:11" ht="20.100000000000001" customHeight="1">
      <c r="A108" s="8" t="s">
        <v>267</v>
      </c>
      <c r="B108" s="9">
        <v>1402</v>
      </c>
      <c r="C108" s="105">
        <f>-C23</f>
        <v>0</v>
      </c>
      <c r="D108" s="105">
        <f t="shared" ref="D108:J108" si="13">-D23</f>
        <v>0</v>
      </c>
      <c r="E108" s="105">
        <f t="shared" si="13"/>
        <v>0</v>
      </c>
      <c r="F108" s="105">
        <f t="shared" si="12"/>
        <v>0</v>
      </c>
      <c r="G108" s="105">
        <f t="shared" si="13"/>
        <v>0</v>
      </c>
      <c r="H108" s="105">
        <f t="shared" si="13"/>
        <v>0</v>
      </c>
      <c r="I108" s="105">
        <f t="shared" si="13"/>
        <v>0</v>
      </c>
      <c r="J108" s="105">
        <f t="shared" si="13"/>
        <v>0</v>
      </c>
      <c r="K108" s="97"/>
    </row>
    <row r="109" spans="1:11" ht="20.100000000000001" customHeight="1">
      <c r="A109" s="8" t="s">
        <v>268</v>
      </c>
      <c r="B109" s="9">
        <v>1403</v>
      </c>
      <c r="C109" s="105">
        <f>-SUM(C68)</f>
        <v>0</v>
      </c>
      <c r="D109" s="105">
        <f>-SUM(D68)</f>
        <v>0</v>
      </c>
      <c r="E109" s="105">
        <f>-SUM(E68)</f>
        <v>0</v>
      </c>
      <c r="F109" s="105">
        <f t="shared" si="12"/>
        <v>0</v>
      </c>
      <c r="G109" s="105">
        <f>-SUM(G68)</f>
        <v>0</v>
      </c>
      <c r="H109" s="105">
        <f>-SUM(H68)</f>
        <v>0</v>
      </c>
      <c r="I109" s="105">
        <f>-SUM(I68)</f>
        <v>0</v>
      </c>
      <c r="J109" s="105">
        <f>-SUM(J68)</f>
        <v>0</v>
      </c>
      <c r="K109" s="97"/>
    </row>
    <row r="110" spans="1:11" ht="20.100000000000001" customHeight="1">
      <c r="A110" s="8" t="s">
        <v>304</v>
      </c>
      <c r="B110" s="9">
        <v>1404</v>
      </c>
      <c r="C110" s="104">
        <v>0</v>
      </c>
      <c r="D110" s="104">
        <v>0</v>
      </c>
      <c r="E110" s="104">
        <v>0</v>
      </c>
      <c r="F110" s="105">
        <f t="shared" si="12"/>
        <v>0</v>
      </c>
      <c r="G110" s="104">
        <v>0</v>
      </c>
      <c r="H110" s="104">
        <v>0</v>
      </c>
      <c r="I110" s="104">
        <v>0</v>
      </c>
      <c r="J110" s="104">
        <v>0</v>
      </c>
      <c r="K110" s="97" t="s">
        <v>326</v>
      </c>
    </row>
    <row r="111" spans="1:11" ht="20.100000000000001" customHeight="1">
      <c r="A111" s="8"/>
      <c r="B111" s="9"/>
      <c r="C111" s="104">
        <v>0</v>
      </c>
      <c r="D111" s="104">
        <v>0</v>
      </c>
      <c r="E111" s="104">
        <v>0</v>
      </c>
      <c r="F111" s="105">
        <f>SUM(G111:J111)</f>
        <v>0</v>
      </c>
      <c r="G111" s="104">
        <v>0</v>
      </c>
      <c r="H111" s="104">
        <v>0</v>
      </c>
      <c r="I111" s="104">
        <v>0</v>
      </c>
      <c r="J111" s="104">
        <v>0</v>
      </c>
      <c r="K111" s="97" t="s">
        <v>326</v>
      </c>
    </row>
    <row r="112" spans="1:11" s="5" customFormat="1" ht="20.100000000000001" customHeight="1">
      <c r="A112" s="10" t="s">
        <v>147</v>
      </c>
      <c r="B112" s="88">
        <v>1410</v>
      </c>
      <c r="C112" s="106">
        <f>SUM(C106:C110)</f>
        <v>-11144.3</v>
      </c>
      <c r="D112" s="106">
        <f>SUM(D106:D110)</f>
        <v>0</v>
      </c>
      <c r="E112" s="106">
        <f>SUM(E106:E110)</f>
        <v>0</v>
      </c>
      <c r="F112" s="106">
        <f t="shared" si="12"/>
        <v>2191.8999999999955</v>
      </c>
      <c r="G112" s="106">
        <f>SUM(G106:G110)</f>
        <v>572.69999999999845</v>
      </c>
      <c r="H112" s="106">
        <f>SUM(H106:H110)</f>
        <v>605.59999999999854</v>
      </c>
      <c r="I112" s="106">
        <f>SUM(I106:I110)</f>
        <v>556.79999999999927</v>
      </c>
      <c r="J112" s="106">
        <f>SUM(J106:J110)</f>
        <v>456.79999999999927</v>
      </c>
      <c r="K112" s="98"/>
    </row>
    <row r="113" spans="1:11" ht="20.100000000000001" customHeight="1">
      <c r="A113" s="144" t="s">
        <v>235</v>
      </c>
      <c r="B113" s="144"/>
      <c r="C113" s="144"/>
      <c r="D113" s="144"/>
      <c r="E113" s="144"/>
      <c r="F113" s="144"/>
      <c r="G113" s="144"/>
      <c r="H113" s="144"/>
      <c r="I113" s="144"/>
      <c r="J113" s="144"/>
      <c r="K113" s="144"/>
    </row>
    <row r="114" spans="1:11" ht="20.100000000000001" customHeight="1">
      <c r="A114" s="8" t="s">
        <v>285</v>
      </c>
      <c r="B114" s="89">
        <v>1500</v>
      </c>
      <c r="C114" s="104">
        <v>6167</v>
      </c>
      <c r="D114" s="104">
        <v>0</v>
      </c>
      <c r="E114" s="104">
        <v>0</v>
      </c>
      <c r="F114" s="105">
        <f t="shared" ref="F114:F121" si="14">SUM(G114:J114)</f>
        <v>6868</v>
      </c>
      <c r="G114" s="104">
        <v>1717</v>
      </c>
      <c r="H114" s="104">
        <v>1717</v>
      </c>
      <c r="I114" s="104">
        <v>1717</v>
      </c>
      <c r="J114" s="104">
        <v>1717</v>
      </c>
      <c r="K114" s="97" t="s">
        <v>326</v>
      </c>
    </row>
    <row r="115" spans="1:11" ht="20.100000000000001" customHeight="1">
      <c r="A115" s="8" t="s">
        <v>283</v>
      </c>
      <c r="B115" s="7">
        <v>1501</v>
      </c>
      <c r="C115" s="104">
        <v>1162.7</v>
      </c>
      <c r="D115" s="104">
        <v>0</v>
      </c>
      <c r="E115" s="104">
        <v>0</v>
      </c>
      <c r="F115" s="105">
        <f t="shared" si="14"/>
        <v>2081</v>
      </c>
      <c r="G115" s="104">
        <v>521</v>
      </c>
      <c r="H115" s="104">
        <v>520</v>
      </c>
      <c r="I115" s="104">
        <v>520</v>
      </c>
      <c r="J115" s="104">
        <v>520</v>
      </c>
      <c r="K115" s="97" t="s">
        <v>326</v>
      </c>
    </row>
    <row r="116" spans="1:11" ht="20.100000000000001" customHeight="1">
      <c r="A116" s="8" t="s">
        <v>31</v>
      </c>
      <c r="B116" s="7">
        <v>1502</v>
      </c>
      <c r="C116" s="104">
        <v>5004.3</v>
      </c>
      <c r="D116" s="104">
        <v>0</v>
      </c>
      <c r="E116" s="104">
        <v>0</v>
      </c>
      <c r="F116" s="105">
        <f t="shared" si="14"/>
        <v>6040</v>
      </c>
      <c r="G116" s="104">
        <v>1510</v>
      </c>
      <c r="H116" s="104">
        <v>1510</v>
      </c>
      <c r="I116" s="104">
        <v>1510</v>
      </c>
      <c r="J116" s="104">
        <v>1510</v>
      </c>
      <c r="K116" s="97" t="s">
        <v>326</v>
      </c>
    </row>
    <row r="117" spans="1:11" ht="20.100000000000001" customHeight="1">
      <c r="A117" s="8" t="s">
        <v>5</v>
      </c>
      <c r="B117" s="89">
        <v>1510</v>
      </c>
      <c r="C117" s="104">
        <v>5264</v>
      </c>
      <c r="D117" s="104">
        <v>0</v>
      </c>
      <c r="E117" s="104">
        <v>0</v>
      </c>
      <c r="F117" s="105">
        <f t="shared" si="14"/>
        <v>6048</v>
      </c>
      <c r="G117" s="104">
        <v>1492</v>
      </c>
      <c r="H117" s="104">
        <v>1492</v>
      </c>
      <c r="I117" s="104">
        <v>1532</v>
      </c>
      <c r="J117" s="104">
        <v>1532</v>
      </c>
      <c r="K117" s="97" t="s">
        <v>326</v>
      </c>
    </row>
    <row r="118" spans="1:11" ht="20.100000000000001" customHeight="1">
      <c r="A118" s="8" t="s">
        <v>6</v>
      </c>
      <c r="B118" s="89">
        <v>1520</v>
      </c>
      <c r="C118" s="104">
        <v>1097</v>
      </c>
      <c r="D118" s="104">
        <v>0</v>
      </c>
      <c r="E118" s="104">
        <v>0</v>
      </c>
      <c r="F118" s="105">
        <f t="shared" si="14"/>
        <v>1330.4</v>
      </c>
      <c r="G118" s="104">
        <v>328.2</v>
      </c>
      <c r="H118" s="104">
        <v>328.2</v>
      </c>
      <c r="I118" s="104">
        <v>337</v>
      </c>
      <c r="J118" s="104">
        <v>337</v>
      </c>
      <c r="K118" s="97" t="s">
        <v>326</v>
      </c>
    </row>
    <row r="119" spans="1:11" ht="20.100000000000001" customHeight="1">
      <c r="A119" s="8" t="s">
        <v>7</v>
      </c>
      <c r="B119" s="89">
        <v>1530</v>
      </c>
      <c r="C119" s="104">
        <v>1316</v>
      </c>
      <c r="D119" s="104">
        <v>0</v>
      </c>
      <c r="E119" s="104">
        <v>0</v>
      </c>
      <c r="F119" s="105">
        <f t="shared" si="14"/>
        <v>1424</v>
      </c>
      <c r="G119" s="104">
        <v>356</v>
      </c>
      <c r="H119" s="104">
        <v>356</v>
      </c>
      <c r="I119" s="104">
        <v>356</v>
      </c>
      <c r="J119" s="104">
        <v>356</v>
      </c>
      <c r="K119" s="97" t="s">
        <v>326</v>
      </c>
    </row>
    <row r="120" spans="1:11" ht="20.100000000000001" customHeight="1">
      <c r="A120" s="8" t="s">
        <v>32</v>
      </c>
      <c r="B120" s="89">
        <v>1540</v>
      </c>
      <c r="C120" s="104">
        <v>35903</v>
      </c>
      <c r="D120" s="104">
        <v>0</v>
      </c>
      <c r="E120" s="104">
        <v>0</v>
      </c>
      <c r="F120" s="105">
        <f t="shared" si="14"/>
        <v>42076.800000000003</v>
      </c>
      <c r="G120" s="104">
        <v>10515.9</v>
      </c>
      <c r="H120" s="104">
        <v>10514.9</v>
      </c>
      <c r="I120" s="104">
        <v>10473</v>
      </c>
      <c r="J120" s="104">
        <v>10573</v>
      </c>
      <c r="K120" s="97" t="s">
        <v>326</v>
      </c>
    </row>
    <row r="121" spans="1:11" s="5" customFormat="1" ht="20.100000000000001" customHeight="1">
      <c r="A121" s="10" t="s">
        <v>59</v>
      </c>
      <c r="B121" s="88">
        <v>1550</v>
      </c>
      <c r="C121" s="108">
        <f>SUM(C114,C117:C120)</f>
        <v>49747</v>
      </c>
      <c r="D121" s="108">
        <f>SUM(D114,D117:D120)</f>
        <v>0</v>
      </c>
      <c r="E121" s="108">
        <f>SUM(E114,E117:E120)</f>
        <v>0</v>
      </c>
      <c r="F121" s="108">
        <f t="shared" si="14"/>
        <v>57747.199999999997</v>
      </c>
      <c r="G121" s="108">
        <f>SUM(G114,G117:G120)</f>
        <v>14409.099999999999</v>
      </c>
      <c r="H121" s="108">
        <f>SUM(H114,H117:H120)</f>
        <v>14408.099999999999</v>
      </c>
      <c r="I121" s="108">
        <f>SUM(I114,I117:I120)</f>
        <v>14415</v>
      </c>
      <c r="J121" s="108">
        <f>SUM(J114,J117:J120)</f>
        <v>14515</v>
      </c>
      <c r="K121" s="98"/>
    </row>
    <row r="122" spans="1:11" s="5" customFormat="1" ht="20.100000000000001" customHeight="1">
      <c r="A122" s="53"/>
      <c r="B122" s="63"/>
      <c r="C122" s="64"/>
      <c r="D122" s="64"/>
      <c r="E122" s="64"/>
      <c r="F122" s="64"/>
      <c r="G122" s="65"/>
      <c r="H122" s="65"/>
      <c r="I122" s="65"/>
      <c r="J122" s="65"/>
    </row>
    <row r="123" spans="1:11" s="5" customFormat="1" ht="15.75" customHeight="1">
      <c r="A123" s="53"/>
      <c r="B123" s="63"/>
      <c r="C123" s="64"/>
      <c r="D123" s="64"/>
      <c r="E123" s="64"/>
      <c r="F123" s="64"/>
      <c r="G123" s="65"/>
      <c r="H123" s="65"/>
      <c r="I123" s="65"/>
      <c r="J123" s="65"/>
    </row>
    <row r="124" spans="1:11" ht="16.5" customHeight="1">
      <c r="A124" s="25"/>
      <c r="C124" s="28"/>
      <c r="D124" s="26"/>
      <c r="E124" s="26"/>
      <c r="F124" s="26"/>
      <c r="G124" s="26"/>
      <c r="H124" s="26"/>
      <c r="I124" s="26"/>
      <c r="J124" s="26"/>
    </row>
    <row r="125" spans="1:11" ht="20.100000000000001" customHeight="1">
      <c r="A125" s="53" t="s">
        <v>238</v>
      </c>
      <c r="B125" s="1"/>
      <c r="C125" s="148" t="s">
        <v>240</v>
      </c>
      <c r="D125" s="148"/>
      <c r="E125" s="148"/>
      <c r="F125" s="148"/>
      <c r="G125" s="15"/>
      <c r="H125" s="131" t="s">
        <v>132</v>
      </c>
      <c r="I125" s="131"/>
      <c r="J125" s="131"/>
    </row>
    <row r="126" spans="1:11" s="2" customFormat="1" ht="20.100000000000001" customHeight="1">
      <c r="A126" s="71" t="s">
        <v>239</v>
      </c>
      <c r="B126" s="3"/>
      <c r="C126" s="139" t="s">
        <v>294</v>
      </c>
      <c r="D126" s="139"/>
      <c r="E126" s="139"/>
      <c r="F126" s="139"/>
      <c r="G126" s="24"/>
      <c r="H126" s="110" t="s">
        <v>101</v>
      </c>
      <c r="I126" s="110"/>
      <c r="J126" s="110"/>
    </row>
    <row r="127" spans="1:11" ht="20.100000000000001" customHeight="1">
      <c r="A127" s="25"/>
      <c r="C127" s="28"/>
      <c r="D127" s="26"/>
      <c r="E127" s="26"/>
      <c r="F127" s="26"/>
      <c r="G127" s="26"/>
      <c r="H127" s="26"/>
      <c r="I127" s="26"/>
      <c r="J127" s="26"/>
    </row>
    <row r="128" spans="1:11">
      <c r="A128" s="25"/>
      <c r="C128" s="28"/>
      <c r="D128" s="26"/>
      <c r="E128" s="26"/>
      <c r="F128" s="26"/>
      <c r="G128" s="26"/>
      <c r="H128" s="26"/>
      <c r="I128" s="26"/>
      <c r="J128" s="26"/>
    </row>
    <row r="129" spans="1:10">
      <c r="A129" s="25"/>
      <c r="C129" s="28"/>
      <c r="D129" s="26"/>
      <c r="E129" s="26"/>
      <c r="F129" s="26"/>
      <c r="G129" s="26"/>
      <c r="H129" s="26"/>
      <c r="I129" s="26"/>
      <c r="J129" s="26"/>
    </row>
    <row r="130" spans="1:10">
      <c r="A130" s="25"/>
      <c r="C130" s="28"/>
      <c r="D130" s="26"/>
      <c r="E130" s="26"/>
      <c r="F130" s="26"/>
      <c r="G130" s="26"/>
      <c r="H130" s="26"/>
      <c r="I130" s="26"/>
      <c r="J130" s="26"/>
    </row>
    <row r="131" spans="1:10">
      <c r="A131" s="25"/>
      <c r="C131" s="28"/>
      <c r="D131" s="26"/>
      <c r="E131" s="26"/>
      <c r="F131" s="26"/>
      <c r="G131" s="26"/>
      <c r="H131" s="26"/>
      <c r="I131" s="26"/>
      <c r="J131" s="26"/>
    </row>
    <row r="132" spans="1:10">
      <c r="A132" s="25"/>
      <c r="C132" s="28"/>
      <c r="D132" s="26"/>
      <c r="E132" s="26"/>
      <c r="F132" s="26"/>
      <c r="G132" s="26"/>
      <c r="H132" s="26"/>
      <c r="I132" s="26"/>
      <c r="J132" s="26"/>
    </row>
    <row r="133" spans="1:10">
      <c r="A133" s="25"/>
      <c r="C133" s="28"/>
      <c r="D133" s="26"/>
      <c r="E133" s="26"/>
      <c r="F133" s="26"/>
      <c r="G133" s="26"/>
      <c r="H133" s="26"/>
      <c r="I133" s="26"/>
      <c r="J133" s="26"/>
    </row>
    <row r="134" spans="1:10">
      <c r="A134" s="25"/>
      <c r="C134" s="28"/>
      <c r="D134" s="26"/>
      <c r="E134" s="26"/>
      <c r="F134" s="26"/>
      <c r="G134" s="26"/>
      <c r="H134" s="26"/>
      <c r="I134" s="26"/>
      <c r="J134" s="26"/>
    </row>
    <row r="135" spans="1:10">
      <c r="A135" s="25"/>
      <c r="C135" s="28"/>
      <c r="D135" s="26"/>
      <c r="E135" s="26"/>
      <c r="F135" s="26"/>
      <c r="G135" s="26"/>
      <c r="H135" s="26"/>
      <c r="I135" s="26"/>
      <c r="J135" s="26"/>
    </row>
    <row r="136" spans="1:10">
      <c r="A136" s="25"/>
      <c r="C136" s="28"/>
      <c r="D136" s="26"/>
      <c r="E136" s="26"/>
      <c r="F136" s="26"/>
      <c r="G136" s="26"/>
      <c r="H136" s="26"/>
      <c r="I136" s="26"/>
      <c r="J136" s="26"/>
    </row>
    <row r="137" spans="1:10">
      <c r="A137" s="25"/>
      <c r="C137" s="28"/>
      <c r="D137" s="26"/>
      <c r="E137" s="26"/>
      <c r="F137" s="26"/>
      <c r="G137" s="26"/>
      <c r="H137" s="26"/>
      <c r="I137" s="26"/>
      <c r="J137" s="26"/>
    </row>
    <row r="138" spans="1:10">
      <c r="A138" s="25"/>
      <c r="C138" s="28"/>
      <c r="D138" s="26"/>
      <c r="E138" s="26"/>
      <c r="F138" s="26"/>
      <c r="G138" s="26"/>
      <c r="H138" s="26"/>
      <c r="I138" s="26"/>
      <c r="J138" s="26"/>
    </row>
    <row r="139" spans="1:10">
      <c r="A139" s="25"/>
      <c r="C139" s="28"/>
      <c r="D139" s="26"/>
      <c r="E139" s="26"/>
      <c r="F139" s="26"/>
      <c r="G139" s="26"/>
      <c r="H139" s="26"/>
      <c r="I139" s="26"/>
      <c r="J139" s="26"/>
    </row>
    <row r="140" spans="1:10">
      <c r="A140" s="25"/>
      <c r="C140" s="28"/>
      <c r="D140" s="26"/>
      <c r="E140" s="26"/>
      <c r="F140" s="26"/>
      <c r="G140" s="26"/>
      <c r="H140" s="26"/>
      <c r="I140" s="26"/>
      <c r="J140" s="26"/>
    </row>
    <row r="141" spans="1:10">
      <c r="A141" s="25"/>
      <c r="C141" s="28"/>
      <c r="D141" s="26"/>
      <c r="E141" s="26"/>
      <c r="F141" s="26"/>
      <c r="G141" s="26"/>
      <c r="H141" s="26"/>
      <c r="I141" s="26"/>
      <c r="J141" s="26"/>
    </row>
    <row r="142" spans="1:10">
      <c r="A142" s="25"/>
      <c r="C142" s="28"/>
      <c r="D142" s="26"/>
      <c r="E142" s="26"/>
      <c r="F142" s="26"/>
      <c r="G142" s="26"/>
      <c r="H142" s="26"/>
      <c r="I142" s="26"/>
      <c r="J142" s="26"/>
    </row>
    <row r="143" spans="1:10">
      <c r="A143" s="25"/>
      <c r="C143" s="28"/>
      <c r="D143" s="26"/>
      <c r="E143" s="26"/>
      <c r="F143" s="26"/>
      <c r="G143" s="26"/>
      <c r="H143" s="26"/>
      <c r="I143" s="26"/>
      <c r="J143" s="26"/>
    </row>
    <row r="144" spans="1:10">
      <c r="A144" s="25"/>
      <c r="C144" s="28"/>
      <c r="D144" s="26"/>
      <c r="E144" s="26"/>
      <c r="F144" s="26"/>
      <c r="G144" s="26"/>
      <c r="H144" s="26"/>
      <c r="I144" s="26"/>
      <c r="J144" s="26"/>
    </row>
    <row r="145" spans="1:10">
      <c r="A145" s="25"/>
      <c r="C145" s="28"/>
      <c r="D145" s="26"/>
      <c r="E145" s="26"/>
      <c r="F145" s="26"/>
      <c r="G145" s="26"/>
      <c r="H145" s="26"/>
      <c r="I145" s="26"/>
      <c r="J145" s="26"/>
    </row>
    <row r="146" spans="1:10">
      <c r="A146" s="25"/>
      <c r="C146" s="28"/>
      <c r="D146" s="26"/>
      <c r="E146" s="26"/>
      <c r="F146" s="26"/>
      <c r="G146" s="26"/>
      <c r="H146" s="26"/>
      <c r="I146" s="26"/>
      <c r="J146" s="26"/>
    </row>
    <row r="147" spans="1:10">
      <c r="A147" s="25"/>
      <c r="C147" s="28"/>
      <c r="D147" s="26"/>
      <c r="E147" s="26"/>
      <c r="F147" s="26"/>
      <c r="G147" s="26"/>
      <c r="H147" s="26"/>
      <c r="I147" s="26"/>
      <c r="J147" s="26"/>
    </row>
    <row r="148" spans="1:10">
      <c r="A148" s="25"/>
      <c r="C148" s="28"/>
      <c r="D148" s="26"/>
      <c r="E148" s="26"/>
      <c r="F148" s="26"/>
      <c r="G148" s="26"/>
      <c r="H148" s="26"/>
      <c r="I148" s="26"/>
      <c r="J148" s="26"/>
    </row>
    <row r="149" spans="1:10">
      <c r="A149" s="25"/>
      <c r="C149" s="28"/>
      <c r="D149" s="26"/>
      <c r="E149" s="26"/>
      <c r="F149" s="26"/>
      <c r="G149" s="26"/>
      <c r="H149" s="26"/>
      <c r="I149" s="26"/>
      <c r="J149" s="26"/>
    </row>
    <row r="150" spans="1:10">
      <c r="A150" s="25"/>
      <c r="C150" s="28"/>
      <c r="D150" s="26"/>
      <c r="E150" s="26"/>
      <c r="F150" s="26"/>
      <c r="G150" s="26"/>
      <c r="H150" s="26"/>
      <c r="I150" s="26"/>
      <c r="J150" s="26"/>
    </row>
    <row r="151" spans="1:10">
      <c r="A151" s="25"/>
      <c r="C151" s="28"/>
      <c r="D151" s="26"/>
      <c r="E151" s="26"/>
      <c r="F151" s="26"/>
      <c r="G151" s="26"/>
      <c r="H151" s="26"/>
      <c r="I151" s="26"/>
      <c r="J151" s="26"/>
    </row>
    <row r="152" spans="1:10">
      <c r="A152" s="25"/>
      <c r="C152" s="28"/>
      <c r="D152" s="26"/>
      <c r="E152" s="26"/>
      <c r="F152" s="26"/>
      <c r="G152" s="26"/>
      <c r="H152" s="26"/>
      <c r="I152" s="26"/>
      <c r="J152" s="26"/>
    </row>
    <row r="153" spans="1:10">
      <c r="A153" s="25"/>
      <c r="C153" s="28"/>
      <c r="D153" s="26"/>
      <c r="E153" s="26"/>
      <c r="F153" s="26"/>
      <c r="G153" s="26"/>
      <c r="H153" s="26"/>
      <c r="I153" s="26"/>
      <c r="J153" s="26"/>
    </row>
    <row r="154" spans="1:10">
      <c r="A154" s="25"/>
      <c r="C154" s="28"/>
      <c r="D154" s="26"/>
      <c r="E154" s="26"/>
      <c r="F154" s="26"/>
      <c r="G154" s="26"/>
      <c r="H154" s="26"/>
      <c r="I154" s="26"/>
      <c r="J154" s="26"/>
    </row>
    <row r="155" spans="1:10">
      <c r="A155" s="25"/>
      <c r="C155" s="28"/>
      <c r="D155" s="26"/>
      <c r="E155" s="26"/>
      <c r="F155" s="26"/>
      <c r="G155" s="26"/>
      <c r="H155" s="26"/>
      <c r="I155" s="26"/>
      <c r="J155" s="26"/>
    </row>
    <row r="156" spans="1:10">
      <c r="A156" s="25"/>
      <c r="C156" s="28"/>
      <c r="D156" s="26"/>
      <c r="E156" s="26"/>
      <c r="F156" s="26"/>
      <c r="G156" s="26"/>
      <c r="H156" s="26"/>
      <c r="I156" s="26"/>
      <c r="J156" s="26"/>
    </row>
    <row r="157" spans="1:10">
      <c r="A157" s="25"/>
      <c r="C157" s="28"/>
      <c r="D157" s="26"/>
      <c r="E157" s="26"/>
      <c r="F157" s="26"/>
      <c r="G157" s="26"/>
      <c r="H157" s="26"/>
      <c r="I157" s="26"/>
      <c r="J157" s="26"/>
    </row>
    <row r="158" spans="1:10">
      <c r="A158" s="25"/>
      <c r="C158" s="28"/>
      <c r="D158" s="26"/>
      <c r="E158" s="26"/>
      <c r="F158" s="26"/>
      <c r="G158" s="26"/>
      <c r="H158" s="26"/>
      <c r="I158" s="26"/>
      <c r="J158" s="26"/>
    </row>
    <row r="159" spans="1:10">
      <c r="A159" s="25"/>
      <c r="C159" s="28"/>
      <c r="D159" s="26"/>
      <c r="E159" s="26"/>
      <c r="F159" s="26"/>
      <c r="G159" s="26"/>
      <c r="H159" s="26"/>
      <c r="I159" s="26"/>
      <c r="J159" s="26"/>
    </row>
    <row r="160" spans="1:10">
      <c r="A160" s="25"/>
      <c r="C160" s="28"/>
      <c r="D160" s="26"/>
      <c r="E160" s="26"/>
      <c r="F160" s="26"/>
      <c r="G160" s="26"/>
      <c r="H160" s="26"/>
      <c r="I160" s="26"/>
      <c r="J160" s="26"/>
    </row>
    <row r="161" spans="1:10">
      <c r="A161" s="25"/>
      <c r="C161" s="28"/>
      <c r="D161" s="26"/>
      <c r="E161" s="26"/>
      <c r="F161" s="26"/>
      <c r="G161" s="26"/>
      <c r="H161" s="26"/>
      <c r="I161" s="26"/>
      <c r="J161" s="26"/>
    </row>
    <row r="162" spans="1:10">
      <c r="A162" s="25"/>
      <c r="C162" s="28"/>
      <c r="D162" s="26"/>
      <c r="E162" s="26"/>
      <c r="F162" s="26"/>
      <c r="G162" s="26"/>
      <c r="H162" s="26"/>
      <c r="I162" s="26"/>
      <c r="J162" s="26"/>
    </row>
    <row r="163" spans="1:10">
      <c r="A163" s="25"/>
      <c r="C163" s="28"/>
      <c r="D163" s="26"/>
      <c r="E163" s="26"/>
      <c r="F163" s="26"/>
      <c r="G163" s="26"/>
      <c r="H163" s="26"/>
      <c r="I163" s="26"/>
      <c r="J163" s="26"/>
    </row>
    <row r="164" spans="1:10">
      <c r="A164" s="25"/>
      <c r="C164" s="28"/>
      <c r="D164" s="26"/>
      <c r="E164" s="26"/>
      <c r="F164" s="26"/>
      <c r="G164" s="26"/>
      <c r="H164" s="26"/>
      <c r="I164" s="26"/>
      <c r="J164" s="26"/>
    </row>
    <row r="165" spans="1:10">
      <c r="A165" s="25"/>
      <c r="C165" s="28"/>
      <c r="D165" s="26"/>
      <c r="E165" s="26"/>
      <c r="F165" s="26"/>
      <c r="G165" s="26"/>
      <c r="H165" s="26"/>
      <c r="I165" s="26"/>
      <c r="J165" s="26"/>
    </row>
    <row r="166" spans="1:10">
      <c r="A166" s="25"/>
      <c r="C166" s="28"/>
      <c r="D166" s="26"/>
      <c r="E166" s="26"/>
      <c r="F166" s="26"/>
      <c r="G166" s="26"/>
      <c r="H166" s="26"/>
      <c r="I166" s="26"/>
      <c r="J166" s="26"/>
    </row>
    <row r="167" spans="1:10">
      <c r="A167" s="25"/>
      <c r="C167" s="28"/>
      <c r="D167" s="26"/>
      <c r="E167" s="26"/>
      <c r="F167" s="26"/>
      <c r="G167" s="26"/>
      <c r="H167" s="26"/>
      <c r="I167" s="26"/>
      <c r="J167" s="26"/>
    </row>
    <row r="168" spans="1:10">
      <c r="A168" s="25"/>
      <c r="C168" s="28"/>
      <c r="D168" s="26"/>
      <c r="E168" s="26"/>
      <c r="F168" s="26"/>
      <c r="G168" s="26"/>
      <c r="H168" s="26"/>
      <c r="I168" s="26"/>
      <c r="J168" s="26"/>
    </row>
    <row r="169" spans="1:10">
      <c r="A169" s="25"/>
      <c r="C169" s="28"/>
      <c r="D169" s="26"/>
      <c r="E169" s="26"/>
      <c r="F169" s="26"/>
      <c r="G169" s="26"/>
      <c r="H169" s="26"/>
      <c r="I169" s="26"/>
      <c r="J169" s="26"/>
    </row>
    <row r="170" spans="1:10">
      <c r="A170" s="25"/>
      <c r="C170" s="28"/>
      <c r="D170" s="26"/>
      <c r="E170" s="26"/>
      <c r="F170" s="26"/>
      <c r="G170" s="26"/>
      <c r="H170" s="26"/>
      <c r="I170" s="26"/>
      <c r="J170" s="26"/>
    </row>
    <row r="171" spans="1:10">
      <c r="A171" s="25"/>
      <c r="C171" s="28"/>
      <c r="D171" s="26"/>
      <c r="E171" s="26"/>
      <c r="F171" s="26"/>
      <c r="G171" s="26"/>
      <c r="H171" s="26"/>
      <c r="I171" s="26"/>
      <c r="J171" s="26"/>
    </row>
    <row r="172" spans="1:10">
      <c r="A172" s="25"/>
      <c r="C172" s="28"/>
      <c r="D172" s="26"/>
      <c r="E172" s="26"/>
      <c r="F172" s="26"/>
      <c r="G172" s="26"/>
      <c r="H172" s="26"/>
      <c r="I172" s="26"/>
      <c r="J172" s="26"/>
    </row>
    <row r="173" spans="1:10">
      <c r="A173" s="25"/>
      <c r="C173" s="28"/>
      <c r="D173" s="26"/>
      <c r="E173" s="26"/>
      <c r="F173" s="26"/>
      <c r="G173" s="26"/>
      <c r="H173" s="26"/>
      <c r="I173" s="26"/>
      <c r="J173" s="26"/>
    </row>
    <row r="174" spans="1:10">
      <c r="A174" s="25"/>
      <c r="C174" s="28"/>
      <c r="D174" s="26"/>
      <c r="E174" s="26"/>
      <c r="F174" s="26"/>
      <c r="G174" s="26"/>
      <c r="H174" s="26"/>
      <c r="I174" s="26"/>
      <c r="J174" s="26"/>
    </row>
    <row r="175" spans="1:10">
      <c r="A175" s="25"/>
      <c r="C175" s="28"/>
      <c r="D175" s="26"/>
      <c r="E175" s="26"/>
      <c r="F175" s="26"/>
      <c r="G175" s="26"/>
      <c r="H175" s="26"/>
      <c r="I175" s="26"/>
      <c r="J175" s="26"/>
    </row>
    <row r="176" spans="1:10">
      <c r="A176" s="25"/>
      <c r="C176" s="28"/>
      <c r="D176" s="26"/>
      <c r="E176" s="26"/>
      <c r="F176" s="26"/>
      <c r="G176" s="26"/>
      <c r="H176" s="26"/>
      <c r="I176" s="26"/>
      <c r="J176" s="26"/>
    </row>
    <row r="177" spans="1:10">
      <c r="A177" s="25"/>
      <c r="C177" s="28"/>
      <c r="D177" s="26"/>
      <c r="E177" s="26"/>
      <c r="F177" s="26"/>
      <c r="G177" s="26"/>
      <c r="H177" s="26"/>
      <c r="I177" s="26"/>
      <c r="J177" s="26"/>
    </row>
    <row r="178" spans="1:10">
      <c r="A178" s="25"/>
      <c r="C178" s="28"/>
      <c r="D178" s="26"/>
      <c r="E178" s="26"/>
      <c r="F178" s="26"/>
      <c r="G178" s="26"/>
      <c r="H178" s="26"/>
      <c r="I178" s="26"/>
      <c r="J178" s="26"/>
    </row>
    <row r="179" spans="1:10">
      <c r="A179" s="25"/>
      <c r="C179" s="28"/>
      <c r="D179" s="26"/>
      <c r="E179" s="26"/>
      <c r="F179" s="26"/>
      <c r="G179" s="26"/>
      <c r="H179" s="26"/>
      <c r="I179" s="26"/>
      <c r="J179" s="26"/>
    </row>
    <row r="180" spans="1:10">
      <c r="A180" s="25"/>
      <c r="C180" s="28"/>
      <c r="D180" s="26"/>
      <c r="E180" s="26"/>
      <c r="F180" s="26"/>
      <c r="G180" s="26"/>
      <c r="H180" s="26"/>
      <c r="I180" s="26"/>
      <c r="J180" s="26"/>
    </row>
    <row r="181" spans="1:10">
      <c r="A181" s="25"/>
      <c r="C181" s="28"/>
      <c r="D181" s="26"/>
      <c r="E181" s="26"/>
      <c r="F181" s="26"/>
      <c r="G181" s="26"/>
      <c r="H181" s="26"/>
      <c r="I181" s="26"/>
      <c r="J181" s="26"/>
    </row>
    <row r="182" spans="1:10">
      <c r="A182" s="25"/>
      <c r="C182" s="28"/>
      <c r="D182" s="26"/>
      <c r="E182" s="26"/>
      <c r="F182" s="26"/>
      <c r="G182" s="26"/>
      <c r="H182" s="26"/>
      <c r="I182" s="26"/>
      <c r="J182" s="26"/>
    </row>
    <row r="183" spans="1:10">
      <c r="A183" s="25"/>
      <c r="C183" s="28"/>
      <c r="D183" s="26"/>
      <c r="E183" s="26"/>
      <c r="F183" s="26"/>
      <c r="G183" s="26"/>
      <c r="H183" s="26"/>
      <c r="I183" s="26"/>
      <c r="J183" s="26"/>
    </row>
    <row r="184" spans="1:10">
      <c r="A184" s="25"/>
      <c r="C184" s="28"/>
      <c r="D184" s="26"/>
      <c r="E184" s="26"/>
      <c r="F184" s="26"/>
      <c r="G184" s="26"/>
      <c r="H184" s="26"/>
      <c r="I184" s="26"/>
      <c r="J184" s="26"/>
    </row>
    <row r="185" spans="1:10">
      <c r="A185" s="47"/>
    </row>
    <row r="186" spans="1:10">
      <c r="A186" s="47"/>
    </row>
    <row r="187" spans="1:10">
      <c r="A187" s="47"/>
    </row>
    <row r="188" spans="1:10">
      <c r="A188" s="47"/>
    </row>
    <row r="189" spans="1:10">
      <c r="A189" s="47"/>
    </row>
    <row r="190" spans="1:10">
      <c r="A190" s="47"/>
    </row>
    <row r="191" spans="1:10">
      <c r="A191" s="47"/>
    </row>
    <row r="192" spans="1:10">
      <c r="A192" s="47"/>
    </row>
    <row r="193" spans="1:1">
      <c r="A193" s="47"/>
    </row>
    <row r="194" spans="1:1">
      <c r="A194" s="47"/>
    </row>
    <row r="195" spans="1:1">
      <c r="A195" s="47"/>
    </row>
    <row r="196" spans="1:1">
      <c r="A196" s="47"/>
    </row>
    <row r="197" spans="1:1">
      <c r="A197" s="47"/>
    </row>
    <row r="198" spans="1:1">
      <c r="A198" s="47"/>
    </row>
    <row r="199" spans="1:1">
      <c r="A199" s="47"/>
    </row>
    <row r="200" spans="1:1">
      <c r="A200" s="47"/>
    </row>
    <row r="201" spans="1:1">
      <c r="A201" s="47"/>
    </row>
    <row r="202" spans="1:1">
      <c r="A202" s="47"/>
    </row>
    <row r="203" spans="1:1">
      <c r="A203" s="47"/>
    </row>
    <row r="204" spans="1:1">
      <c r="A204" s="47"/>
    </row>
    <row r="205" spans="1:1">
      <c r="A205" s="47"/>
    </row>
    <row r="206" spans="1:1">
      <c r="A206" s="47"/>
    </row>
    <row r="207" spans="1:1">
      <c r="A207" s="47"/>
    </row>
    <row r="208" spans="1:1">
      <c r="A208" s="47"/>
    </row>
    <row r="209" spans="1:1">
      <c r="A209" s="47"/>
    </row>
    <row r="210" spans="1:1">
      <c r="A210" s="47"/>
    </row>
    <row r="211" spans="1:1">
      <c r="A211" s="47"/>
    </row>
    <row r="212" spans="1:1">
      <c r="A212" s="47"/>
    </row>
    <row r="213" spans="1:1">
      <c r="A213" s="47"/>
    </row>
    <row r="214" spans="1:1">
      <c r="A214" s="47"/>
    </row>
    <row r="215" spans="1:1">
      <c r="A215" s="47"/>
    </row>
    <row r="216" spans="1:1">
      <c r="A216" s="47"/>
    </row>
    <row r="217" spans="1:1">
      <c r="A217" s="47"/>
    </row>
    <row r="218" spans="1:1">
      <c r="A218" s="47"/>
    </row>
    <row r="219" spans="1:1">
      <c r="A219" s="47"/>
    </row>
    <row r="220" spans="1:1">
      <c r="A220" s="47"/>
    </row>
    <row r="221" spans="1:1">
      <c r="A221" s="47"/>
    </row>
    <row r="222" spans="1:1">
      <c r="A222" s="47"/>
    </row>
    <row r="223" spans="1:1">
      <c r="A223" s="47"/>
    </row>
    <row r="224" spans="1:1">
      <c r="A224" s="47"/>
    </row>
    <row r="225" spans="1:1">
      <c r="A225" s="47"/>
    </row>
    <row r="226" spans="1:1">
      <c r="A226" s="47"/>
    </row>
    <row r="227" spans="1:1">
      <c r="A227" s="47"/>
    </row>
    <row r="228" spans="1:1">
      <c r="A228" s="47"/>
    </row>
    <row r="229" spans="1:1">
      <c r="A229" s="47"/>
    </row>
    <row r="230" spans="1:1">
      <c r="A230" s="47"/>
    </row>
    <row r="231" spans="1:1">
      <c r="A231" s="47"/>
    </row>
    <row r="232" spans="1:1">
      <c r="A232" s="47"/>
    </row>
    <row r="233" spans="1:1">
      <c r="A233" s="47"/>
    </row>
    <row r="234" spans="1:1">
      <c r="A234" s="47"/>
    </row>
    <row r="235" spans="1:1">
      <c r="A235" s="47"/>
    </row>
    <row r="236" spans="1:1">
      <c r="A236" s="47"/>
    </row>
    <row r="237" spans="1:1">
      <c r="A237" s="47"/>
    </row>
    <row r="238" spans="1:1">
      <c r="A238" s="47"/>
    </row>
    <row r="239" spans="1:1">
      <c r="A239" s="47"/>
    </row>
    <row r="240" spans="1:1">
      <c r="A240" s="47"/>
    </row>
    <row r="241" spans="1:1">
      <c r="A241" s="47"/>
    </row>
    <row r="242" spans="1:1">
      <c r="A242" s="47"/>
    </row>
    <row r="243" spans="1:1">
      <c r="A243" s="47"/>
    </row>
    <row r="244" spans="1:1">
      <c r="A244" s="47"/>
    </row>
    <row r="245" spans="1:1">
      <c r="A245" s="47"/>
    </row>
    <row r="246" spans="1:1">
      <c r="A246" s="47"/>
    </row>
    <row r="247" spans="1:1">
      <c r="A247" s="47"/>
    </row>
    <row r="248" spans="1:1">
      <c r="A248" s="47"/>
    </row>
    <row r="249" spans="1:1">
      <c r="A249" s="47"/>
    </row>
    <row r="250" spans="1:1">
      <c r="A250" s="47"/>
    </row>
    <row r="251" spans="1:1">
      <c r="A251" s="47"/>
    </row>
    <row r="252" spans="1:1">
      <c r="A252" s="47"/>
    </row>
    <row r="253" spans="1:1">
      <c r="A253" s="47"/>
    </row>
    <row r="254" spans="1:1">
      <c r="A254" s="47"/>
    </row>
    <row r="255" spans="1:1">
      <c r="A255" s="47"/>
    </row>
    <row r="256" spans="1:1">
      <c r="A256" s="47"/>
    </row>
    <row r="257" spans="1:1">
      <c r="A257" s="47"/>
    </row>
    <row r="258" spans="1:1">
      <c r="A258" s="47"/>
    </row>
    <row r="259" spans="1:1">
      <c r="A259" s="47"/>
    </row>
    <row r="260" spans="1:1">
      <c r="A260" s="47"/>
    </row>
    <row r="261" spans="1:1">
      <c r="A261" s="47"/>
    </row>
    <row r="262" spans="1:1">
      <c r="A262" s="47"/>
    </row>
    <row r="263" spans="1:1">
      <c r="A263" s="47"/>
    </row>
    <row r="264" spans="1:1">
      <c r="A264" s="47"/>
    </row>
    <row r="265" spans="1:1">
      <c r="A265" s="47"/>
    </row>
    <row r="266" spans="1:1">
      <c r="A266" s="47"/>
    </row>
    <row r="267" spans="1:1">
      <c r="A267" s="47"/>
    </row>
    <row r="268" spans="1:1">
      <c r="A268" s="47"/>
    </row>
    <row r="269" spans="1:1">
      <c r="A269" s="47"/>
    </row>
    <row r="270" spans="1:1">
      <c r="A270" s="47"/>
    </row>
    <row r="271" spans="1:1">
      <c r="A271" s="47"/>
    </row>
    <row r="272" spans="1:1">
      <c r="A272" s="47"/>
    </row>
    <row r="273" spans="1:1">
      <c r="A273" s="47"/>
    </row>
    <row r="274" spans="1:1">
      <c r="A274" s="47"/>
    </row>
    <row r="275" spans="1:1">
      <c r="A275" s="47"/>
    </row>
    <row r="276" spans="1:1">
      <c r="A276" s="47"/>
    </row>
    <row r="277" spans="1:1">
      <c r="A277" s="47"/>
    </row>
    <row r="278" spans="1:1">
      <c r="A278" s="47"/>
    </row>
    <row r="279" spans="1:1">
      <c r="A279" s="47"/>
    </row>
    <row r="280" spans="1:1">
      <c r="A280" s="47"/>
    </row>
    <row r="281" spans="1:1">
      <c r="A281" s="47"/>
    </row>
    <row r="282" spans="1:1">
      <c r="A282" s="47"/>
    </row>
    <row r="283" spans="1:1">
      <c r="A283" s="47"/>
    </row>
    <row r="284" spans="1:1">
      <c r="A284" s="47"/>
    </row>
    <row r="285" spans="1:1">
      <c r="A285" s="47"/>
    </row>
    <row r="286" spans="1:1">
      <c r="A286" s="47"/>
    </row>
    <row r="287" spans="1:1">
      <c r="A287" s="47"/>
    </row>
    <row r="288" spans="1:1">
      <c r="A288" s="47"/>
    </row>
    <row r="289" spans="1:1">
      <c r="A289" s="47"/>
    </row>
    <row r="290" spans="1:1">
      <c r="A290" s="47"/>
    </row>
    <row r="291" spans="1:1">
      <c r="A291" s="47"/>
    </row>
    <row r="292" spans="1:1">
      <c r="A292" s="47"/>
    </row>
    <row r="293" spans="1:1">
      <c r="A293" s="47"/>
    </row>
    <row r="294" spans="1:1">
      <c r="A294" s="47"/>
    </row>
    <row r="295" spans="1:1">
      <c r="A295" s="47"/>
    </row>
    <row r="296" spans="1:1">
      <c r="A296" s="47"/>
    </row>
    <row r="297" spans="1:1">
      <c r="A297" s="47"/>
    </row>
    <row r="298" spans="1:1">
      <c r="A298" s="47"/>
    </row>
    <row r="299" spans="1:1">
      <c r="A299" s="47"/>
    </row>
    <row r="300" spans="1:1">
      <c r="A300" s="47"/>
    </row>
    <row r="301" spans="1:1">
      <c r="A301" s="47"/>
    </row>
    <row r="302" spans="1:1">
      <c r="A302" s="47"/>
    </row>
    <row r="303" spans="1:1">
      <c r="A303" s="47"/>
    </row>
    <row r="304" spans="1:1">
      <c r="A304" s="47"/>
    </row>
    <row r="305" spans="1:1">
      <c r="A305" s="47"/>
    </row>
    <row r="306" spans="1:1">
      <c r="A306" s="47"/>
    </row>
    <row r="307" spans="1:1">
      <c r="A307" s="47"/>
    </row>
    <row r="308" spans="1:1">
      <c r="A308" s="47"/>
    </row>
    <row r="309" spans="1:1">
      <c r="A309" s="47"/>
    </row>
    <row r="310" spans="1:1">
      <c r="A310" s="47"/>
    </row>
    <row r="311" spans="1:1">
      <c r="A311" s="47"/>
    </row>
    <row r="312" spans="1:1">
      <c r="A312" s="47"/>
    </row>
    <row r="313" spans="1:1">
      <c r="A313" s="47"/>
    </row>
    <row r="314" spans="1:1">
      <c r="A314" s="47"/>
    </row>
    <row r="315" spans="1:1">
      <c r="A315" s="47"/>
    </row>
    <row r="316" spans="1:1">
      <c r="A316" s="47"/>
    </row>
    <row r="317" spans="1:1">
      <c r="A317" s="47"/>
    </row>
    <row r="318" spans="1:1">
      <c r="A318" s="47"/>
    </row>
    <row r="319" spans="1:1">
      <c r="A319" s="47"/>
    </row>
    <row r="320" spans="1:1">
      <c r="A320" s="47"/>
    </row>
    <row r="321" spans="1:1">
      <c r="A321" s="47"/>
    </row>
    <row r="322" spans="1:1">
      <c r="A322" s="47"/>
    </row>
    <row r="323" spans="1:1">
      <c r="A323" s="47"/>
    </row>
    <row r="324" spans="1:1">
      <c r="A324" s="47"/>
    </row>
    <row r="325" spans="1:1">
      <c r="A325" s="47"/>
    </row>
    <row r="326" spans="1:1">
      <c r="A326" s="47"/>
    </row>
    <row r="327" spans="1:1">
      <c r="A327" s="47"/>
    </row>
    <row r="328" spans="1:1">
      <c r="A328" s="47"/>
    </row>
    <row r="329" spans="1:1">
      <c r="A329" s="47"/>
    </row>
    <row r="330" spans="1:1">
      <c r="A330" s="47"/>
    </row>
    <row r="331" spans="1:1">
      <c r="A331" s="47"/>
    </row>
    <row r="332" spans="1:1">
      <c r="A332" s="47"/>
    </row>
    <row r="333" spans="1:1">
      <c r="A333" s="47"/>
    </row>
    <row r="334" spans="1:1">
      <c r="A334" s="47"/>
    </row>
    <row r="335" spans="1:1">
      <c r="A335" s="47"/>
    </row>
    <row r="336" spans="1:1">
      <c r="A336" s="47"/>
    </row>
    <row r="337" spans="1:1">
      <c r="A337" s="47"/>
    </row>
    <row r="338" spans="1:1">
      <c r="A338" s="47"/>
    </row>
    <row r="339" spans="1:1">
      <c r="A339" s="47"/>
    </row>
    <row r="340" spans="1:1">
      <c r="A340" s="47"/>
    </row>
    <row r="341" spans="1:1">
      <c r="A341" s="47"/>
    </row>
    <row r="342" spans="1:1">
      <c r="A342" s="47"/>
    </row>
    <row r="343" spans="1:1">
      <c r="A343" s="47"/>
    </row>
    <row r="344" spans="1:1">
      <c r="A344" s="47"/>
    </row>
    <row r="345" spans="1:1">
      <c r="A345" s="47"/>
    </row>
    <row r="346" spans="1:1">
      <c r="A346" s="47"/>
    </row>
    <row r="347" spans="1:1">
      <c r="A347" s="47"/>
    </row>
    <row r="348" spans="1:1">
      <c r="A348" s="47"/>
    </row>
    <row r="349" spans="1:1">
      <c r="A349" s="47"/>
    </row>
    <row r="350" spans="1:1">
      <c r="A350" s="47"/>
    </row>
    <row r="351" spans="1:1">
      <c r="A351" s="47"/>
    </row>
  </sheetData>
  <mergeCells count="17">
    <mergeCell ref="F3:F4"/>
    <mergeCell ref="D3:D4"/>
    <mergeCell ref="A1:K1"/>
    <mergeCell ref="C126:F126"/>
    <mergeCell ref="H126:J126"/>
    <mergeCell ref="K3:K4"/>
    <mergeCell ref="A6:K6"/>
    <mergeCell ref="A99:K99"/>
    <mergeCell ref="A105:K105"/>
    <mergeCell ref="B3:B4"/>
    <mergeCell ref="A3:A4"/>
    <mergeCell ref="C3:C4"/>
    <mergeCell ref="G3:J3"/>
    <mergeCell ref="A113:K113"/>
    <mergeCell ref="C125:F125"/>
    <mergeCell ref="H125:J125"/>
    <mergeCell ref="E3:E4"/>
  </mergeCells>
  <phoneticPr fontId="0" type="noConversion"/>
  <pageMargins left="1.1811023622047245" right="0.39370078740157483" top="0.78740157480314965" bottom="0.78740157480314965" header="0.19685039370078741" footer="0.11811023622047245"/>
  <pageSetup paperSize="9" scale="42" orientation="landscape" verticalDpi="300" r:id="rId1"/>
  <headerFooter alignWithMargins="0">
    <oddHeader xml:space="preserve">&amp;C&amp;"Times New Roman,обычный"&amp;16 
&amp;18 5&amp;R&amp;"Times New Roman,обычный"&amp;14 
Продовження додатка 1
</oddHeader>
  </headerFooter>
  <rowBreaks count="1" manualBreakCount="1">
    <brk id="57" max="10" man="1"/>
  </rowBreaks>
  <ignoredErrors>
    <ignoredError sqref="F91:F98 F112 F121 F8 F18:F19 F23:F46 F56:F62 F64:F69 F77:F78 F80 F82 F84 F86 F88:F89 F106:F11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L200"/>
  <sheetViews>
    <sheetView zoomScale="65" zoomScaleNormal="75" zoomScaleSheetLayoutView="50" workbookViewId="0">
      <selection activeCell="A2" sqref="A2"/>
    </sheetView>
  </sheetViews>
  <sheetFormatPr defaultColWidth="77.85546875" defaultRowHeight="18.75" outlineLevelRow="1"/>
  <cols>
    <col min="1" max="1" width="84.85546875" style="41" customWidth="1"/>
    <col min="2" max="2" width="15.28515625" style="44" customWidth="1"/>
    <col min="3" max="5" width="15.85546875" style="44" customWidth="1"/>
    <col min="6" max="10" width="15.85546875" style="41" customWidth="1"/>
    <col min="11" max="11" width="10" style="41" customWidth="1"/>
    <col min="12" max="12" width="9.5703125" style="41" customWidth="1"/>
    <col min="13" max="255" width="9.140625" style="41" customWidth="1"/>
    <col min="256" max="16384" width="77.85546875" style="41"/>
  </cols>
  <sheetData>
    <row r="1" spans="1:10">
      <c r="A1" s="152" t="s">
        <v>160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10" outlineLevel="1">
      <c r="A2" s="40"/>
      <c r="B2" s="50"/>
      <c r="C2" s="40"/>
      <c r="D2" s="40"/>
      <c r="E2" s="40"/>
      <c r="F2" s="40"/>
      <c r="G2" s="40"/>
      <c r="H2" s="40"/>
      <c r="I2" s="40"/>
      <c r="J2" s="40"/>
    </row>
    <row r="3" spans="1:10" ht="38.25" customHeight="1">
      <c r="A3" s="121" t="s">
        <v>253</v>
      </c>
      <c r="B3" s="153" t="s">
        <v>18</v>
      </c>
      <c r="C3" s="153" t="s">
        <v>34</v>
      </c>
      <c r="D3" s="153" t="s">
        <v>40</v>
      </c>
      <c r="E3" s="149" t="s">
        <v>172</v>
      </c>
      <c r="F3" s="122" t="s">
        <v>23</v>
      </c>
      <c r="G3" s="122" t="s">
        <v>198</v>
      </c>
      <c r="H3" s="122"/>
      <c r="I3" s="122"/>
      <c r="J3" s="122"/>
    </row>
    <row r="4" spans="1:10" ht="50.25" customHeight="1">
      <c r="A4" s="121"/>
      <c r="B4" s="153"/>
      <c r="C4" s="153"/>
      <c r="D4" s="153"/>
      <c r="E4" s="149"/>
      <c r="F4" s="122"/>
      <c r="G4" s="16" t="s">
        <v>199</v>
      </c>
      <c r="H4" s="16" t="s">
        <v>200</v>
      </c>
      <c r="I4" s="16" t="s">
        <v>201</v>
      </c>
      <c r="J4" s="16" t="s">
        <v>74</v>
      </c>
    </row>
    <row r="5" spans="1:10" ht="18" customHeight="1">
      <c r="A5" s="48">
        <v>1</v>
      </c>
      <c r="B5" s="49">
        <v>2</v>
      </c>
      <c r="C5" s="49">
        <v>3</v>
      </c>
      <c r="D5" s="49">
        <v>4</v>
      </c>
      <c r="E5" s="49">
        <v>5</v>
      </c>
      <c r="F5" s="49">
        <v>6</v>
      </c>
      <c r="G5" s="49">
        <v>7</v>
      </c>
      <c r="H5" s="49">
        <v>8</v>
      </c>
      <c r="I5" s="49">
        <v>9</v>
      </c>
      <c r="J5" s="49">
        <v>10</v>
      </c>
    </row>
    <row r="6" spans="1:10" ht="24.95" customHeight="1">
      <c r="A6" s="150" t="s">
        <v>156</v>
      </c>
      <c r="B6" s="150"/>
      <c r="C6" s="150"/>
      <c r="D6" s="150"/>
      <c r="E6" s="150"/>
      <c r="F6" s="150"/>
      <c r="G6" s="150"/>
      <c r="H6" s="150"/>
      <c r="I6" s="150"/>
      <c r="J6" s="150"/>
    </row>
    <row r="7" spans="1:10" ht="42.75" customHeight="1">
      <c r="A7" s="42" t="s">
        <v>60</v>
      </c>
      <c r="B7" s="7">
        <v>2000</v>
      </c>
      <c r="C7" s="104">
        <v>-18635</v>
      </c>
      <c r="D7" s="104">
        <v>0</v>
      </c>
      <c r="E7" s="104">
        <v>0</v>
      </c>
      <c r="F7" s="104">
        <v>-31140.3</v>
      </c>
      <c r="G7" s="104">
        <v>-31140.3</v>
      </c>
      <c r="H7" s="104">
        <v>-30962.6</v>
      </c>
      <c r="I7" s="104">
        <v>-30712.799999999999</v>
      </c>
      <c r="J7" s="104">
        <v>-30503</v>
      </c>
    </row>
    <row r="8" spans="1:10" ht="20.100000000000001" customHeight="1">
      <c r="A8" s="42" t="s">
        <v>208</v>
      </c>
      <c r="B8" s="7">
        <v>2010</v>
      </c>
      <c r="C8" s="104">
        <v>0</v>
      </c>
      <c r="D8" s="104">
        <v>0</v>
      </c>
      <c r="E8" s="104">
        <v>0</v>
      </c>
      <c r="F8" s="105">
        <f t="shared" ref="F8:F46" si="0">SUM(G8:J8)</f>
        <v>0</v>
      </c>
      <c r="G8" s="104">
        <v>0</v>
      </c>
      <c r="H8" s="104">
        <v>0</v>
      </c>
      <c r="I8" s="104">
        <v>0</v>
      </c>
      <c r="J8" s="104">
        <v>0</v>
      </c>
    </row>
    <row r="9" spans="1:10" ht="42.75" customHeight="1">
      <c r="A9" s="8" t="s">
        <v>209</v>
      </c>
      <c r="B9" s="7">
        <v>2011</v>
      </c>
      <c r="C9" s="104">
        <v>0</v>
      </c>
      <c r="D9" s="104">
        <v>0</v>
      </c>
      <c r="E9" s="104">
        <v>0</v>
      </c>
      <c r="F9" s="105">
        <f>SUM(G9:J9)</f>
        <v>0</v>
      </c>
      <c r="G9" s="104">
        <v>0</v>
      </c>
      <c r="H9" s="104">
        <v>0</v>
      </c>
      <c r="I9" s="104">
        <v>0</v>
      </c>
      <c r="J9" s="104">
        <v>0</v>
      </c>
    </row>
    <row r="10" spans="1:10" ht="42.75" customHeight="1">
      <c r="A10" s="8" t="s">
        <v>270</v>
      </c>
      <c r="B10" s="7">
        <v>2012</v>
      </c>
      <c r="C10" s="104">
        <v>0</v>
      </c>
      <c r="D10" s="104">
        <v>0</v>
      </c>
      <c r="E10" s="104">
        <v>0</v>
      </c>
      <c r="F10" s="105">
        <f>SUM(G10:J10)</f>
        <v>0</v>
      </c>
      <c r="G10" s="104">
        <v>0</v>
      </c>
      <c r="H10" s="104">
        <v>0</v>
      </c>
      <c r="I10" s="104">
        <v>0</v>
      </c>
      <c r="J10" s="104">
        <v>0</v>
      </c>
    </row>
    <row r="11" spans="1:10" ht="20.100000000000001" customHeight="1">
      <c r="A11" s="8" t="s">
        <v>181</v>
      </c>
      <c r="B11" s="7" t="s">
        <v>220</v>
      </c>
      <c r="C11" s="104">
        <v>0</v>
      </c>
      <c r="D11" s="104">
        <v>0</v>
      </c>
      <c r="E11" s="104">
        <v>0</v>
      </c>
      <c r="F11" s="105">
        <f>SUM(G11:J11)</f>
        <v>0</v>
      </c>
      <c r="G11" s="104">
        <v>0</v>
      </c>
      <c r="H11" s="104">
        <v>0</v>
      </c>
      <c r="I11" s="104">
        <v>0</v>
      </c>
      <c r="J11" s="104">
        <v>0</v>
      </c>
    </row>
    <row r="12" spans="1:10" ht="20.100000000000001" customHeight="1">
      <c r="A12" s="8" t="s">
        <v>204</v>
      </c>
      <c r="B12" s="7">
        <v>2020</v>
      </c>
      <c r="C12" s="104">
        <v>0</v>
      </c>
      <c r="D12" s="104">
        <v>0</v>
      </c>
      <c r="E12" s="104">
        <v>0</v>
      </c>
      <c r="F12" s="105">
        <f t="shared" si="0"/>
        <v>0</v>
      </c>
      <c r="G12" s="104">
        <v>0</v>
      </c>
      <c r="H12" s="104">
        <v>0</v>
      </c>
      <c r="I12" s="104">
        <v>0</v>
      </c>
      <c r="J12" s="104">
        <v>0</v>
      </c>
    </row>
    <row r="13" spans="1:10" s="43" customFormat="1" ht="20.100000000000001" customHeight="1">
      <c r="A13" s="42" t="s">
        <v>71</v>
      </c>
      <c r="B13" s="7">
        <v>2030</v>
      </c>
      <c r="C13" s="104">
        <v>0</v>
      </c>
      <c r="D13" s="104">
        <v>0</v>
      </c>
      <c r="E13" s="104">
        <v>0</v>
      </c>
      <c r="F13" s="105">
        <f t="shared" si="0"/>
        <v>0</v>
      </c>
      <c r="G13" s="104">
        <v>0</v>
      </c>
      <c r="H13" s="104">
        <v>0</v>
      </c>
      <c r="I13" s="104">
        <v>0</v>
      </c>
      <c r="J13" s="104">
        <v>0</v>
      </c>
    </row>
    <row r="14" spans="1:10" ht="20.100000000000001" customHeight="1">
      <c r="A14" s="42" t="s">
        <v>133</v>
      </c>
      <c r="B14" s="7">
        <v>2031</v>
      </c>
      <c r="C14" s="104">
        <v>0</v>
      </c>
      <c r="D14" s="104">
        <v>0</v>
      </c>
      <c r="E14" s="104">
        <v>0</v>
      </c>
      <c r="F14" s="105">
        <f t="shared" si="0"/>
        <v>0</v>
      </c>
      <c r="G14" s="104">
        <v>0</v>
      </c>
      <c r="H14" s="104">
        <v>0</v>
      </c>
      <c r="I14" s="104">
        <v>0</v>
      </c>
      <c r="J14" s="104">
        <v>0</v>
      </c>
    </row>
    <row r="15" spans="1:10" ht="20.100000000000001" customHeight="1">
      <c r="A15" s="42"/>
      <c r="B15" s="7"/>
      <c r="C15" s="104">
        <v>0</v>
      </c>
      <c r="D15" s="104">
        <v>0</v>
      </c>
      <c r="E15" s="104">
        <v>0</v>
      </c>
      <c r="F15" s="105">
        <f>SUM(G15:J15)</f>
        <v>0</v>
      </c>
      <c r="G15" s="104">
        <v>0</v>
      </c>
      <c r="H15" s="104">
        <v>0</v>
      </c>
      <c r="I15" s="104">
        <v>0</v>
      </c>
      <c r="J15" s="104">
        <v>0</v>
      </c>
    </row>
    <row r="16" spans="1:10" ht="20.100000000000001" customHeight="1">
      <c r="A16" s="42" t="s">
        <v>29</v>
      </c>
      <c r="B16" s="7">
        <v>2040</v>
      </c>
      <c r="C16" s="104">
        <v>0</v>
      </c>
      <c r="D16" s="104">
        <v>0</v>
      </c>
      <c r="E16" s="104">
        <v>0</v>
      </c>
      <c r="F16" s="105">
        <f t="shared" si="0"/>
        <v>0</v>
      </c>
      <c r="G16" s="104">
        <v>0</v>
      </c>
      <c r="H16" s="104">
        <v>0</v>
      </c>
      <c r="I16" s="104">
        <v>0</v>
      </c>
      <c r="J16" s="104">
        <v>0</v>
      </c>
    </row>
    <row r="17" spans="1:11" ht="20.100000000000001" customHeight="1">
      <c r="A17" s="42" t="s">
        <v>113</v>
      </c>
      <c r="B17" s="7">
        <v>2050</v>
      </c>
      <c r="C17" s="104">
        <v>0</v>
      </c>
      <c r="D17" s="104">
        <v>0</v>
      </c>
      <c r="E17" s="104">
        <v>0</v>
      </c>
      <c r="F17" s="105">
        <f t="shared" si="0"/>
        <v>0</v>
      </c>
      <c r="G17" s="104">
        <v>0</v>
      </c>
      <c r="H17" s="104">
        <v>0</v>
      </c>
      <c r="I17" s="104">
        <v>0</v>
      </c>
      <c r="J17" s="104">
        <v>0</v>
      </c>
    </row>
    <row r="18" spans="1:11" ht="20.100000000000001" customHeight="1">
      <c r="A18" s="42"/>
      <c r="B18" s="7"/>
      <c r="C18" s="104">
        <v>0</v>
      </c>
      <c r="D18" s="104">
        <v>0</v>
      </c>
      <c r="E18" s="104">
        <v>0</v>
      </c>
      <c r="F18" s="105">
        <f>SUM(G18:J18)</f>
        <v>0</v>
      </c>
      <c r="G18" s="104">
        <v>0</v>
      </c>
      <c r="H18" s="104">
        <v>0</v>
      </c>
      <c r="I18" s="104">
        <v>0</v>
      </c>
      <c r="J18" s="104">
        <v>0</v>
      </c>
    </row>
    <row r="19" spans="1:11" ht="20.100000000000001" customHeight="1">
      <c r="A19" s="42" t="s">
        <v>114</v>
      </c>
      <c r="B19" s="7">
        <v>2060</v>
      </c>
      <c r="C19" s="104">
        <v>0</v>
      </c>
      <c r="D19" s="104">
        <v>0</v>
      </c>
      <c r="E19" s="104">
        <v>0</v>
      </c>
      <c r="F19" s="105">
        <f t="shared" si="0"/>
        <v>0</v>
      </c>
      <c r="G19" s="104">
        <v>0</v>
      </c>
      <c r="H19" s="104">
        <v>0</v>
      </c>
      <c r="I19" s="104">
        <v>0</v>
      </c>
      <c r="J19" s="104">
        <v>0</v>
      </c>
    </row>
    <row r="20" spans="1:11" ht="20.100000000000001" customHeight="1">
      <c r="A20" s="42"/>
      <c r="B20" s="7"/>
      <c r="C20" s="104">
        <v>0</v>
      </c>
      <c r="D20" s="104">
        <v>0</v>
      </c>
      <c r="E20" s="104">
        <v>0</v>
      </c>
      <c r="F20" s="105">
        <f>SUM(G20:J20)</f>
        <v>0</v>
      </c>
      <c r="G20" s="104">
        <v>0</v>
      </c>
      <c r="H20" s="104">
        <v>0</v>
      </c>
      <c r="I20" s="104">
        <v>0</v>
      </c>
      <c r="J20" s="104">
        <v>0</v>
      </c>
    </row>
    <row r="21" spans="1:11" ht="42.75" customHeight="1">
      <c r="A21" s="55" t="s">
        <v>61</v>
      </c>
      <c r="B21" s="103">
        <v>2070</v>
      </c>
      <c r="C21" s="106">
        <f>SUM(C7,C8,C12,C13,C16,C17,C19)+'I. Фін результат'!C95</f>
        <v>-31140.3</v>
      </c>
      <c r="D21" s="106">
        <f>SUM(D7,D8,D12,D13,D16,D17,D19)+'I. Фін результат'!D95</f>
        <v>0</v>
      </c>
      <c r="E21" s="106">
        <f>SUM(E7,E8,E12,E13,E16,E17,E19)+'I. Фін результат'!E95</f>
        <v>0</v>
      </c>
      <c r="F21" s="106">
        <f>SUM(F7,F8,F12,F13,F16,F17,F19)+'I. Фін результат'!F95</f>
        <v>-30375.200000000004</v>
      </c>
      <c r="G21" s="108">
        <f>SUM(G7,G8,G12,G13,G16,G17,G19)+'I. Фін результат'!G95</f>
        <v>-30962.600000000002</v>
      </c>
      <c r="H21" s="108">
        <f>SUM(H7,H8,H12,H13,H16,H17,H19)+'I. Фін результат'!H95</f>
        <v>-30712.799999999999</v>
      </c>
      <c r="I21" s="108">
        <f>SUM(I7,I8,I12,I13,I16,I17,I19)+'I. Фін результат'!I95</f>
        <v>-30503</v>
      </c>
      <c r="J21" s="108">
        <f>SUM(J7,J8,J12,J13,J16,J17,J19)+'I. Фін результат'!J95</f>
        <v>-30375.200000000001</v>
      </c>
    </row>
    <row r="22" spans="1:11" ht="20.100000000000001" customHeight="1">
      <c r="A22" s="150" t="s">
        <v>157</v>
      </c>
      <c r="B22" s="150"/>
      <c r="C22" s="150"/>
      <c r="D22" s="150"/>
      <c r="E22" s="150"/>
      <c r="F22" s="150"/>
      <c r="G22" s="150"/>
      <c r="H22" s="150"/>
      <c r="I22" s="150"/>
      <c r="J22" s="150"/>
    </row>
    <row r="23" spans="1:11" ht="20.100000000000001" customHeight="1">
      <c r="A23" s="42" t="s">
        <v>208</v>
      </c>
      <c r="B23" s="7">
        <v>2100</v>
      </c>
      <c r="C23" s="107">
        <f>SUM(C24:C25)</f>
        <v>0</v>
      </c>
      <c r="D23" s="107">
        <f>SUM(D24:D25)</f>
        <v>0</v>
      </c>
      <c r="E23" s="107">
        <f>SUM(E24:E25)</f>
        <v>0</v>
      </c>
      <c r="F23" s="107">
        <f t="shared" si="0"/>
        <v>0</v>
      </c>
      <c r="G23" s="107">
        <f>SUM(G24:G25)</f>
        <v>0</v>
      </c>
      <c r="H23" s="107">
        <f>SUM(H24:H25)</f>
        <v>0</v>
      </c>
      <c r="I23" s="107">
        <f>SUM(I24:I25)</f>
        <v>0</v>
      </c>
      <c r="J23" s="107">
        <f>SUM(J24:J25)</f>
        <v>0</v>
      </c>
    </row>
    <row r="24" spans="1:11" ht="42.75" customHeight="1">
      <c r="A24" s="8" t="s">
        <v>209</v>
      </c>
      <c r="B24" s="7">
        <v>2101</v>
      </c>
      <c r="C24" s="104">
        <v>0</v>
      </c>
      <c r="D24" s="104">
        <v>0</v>
      </c>
      <c r="E24" s="104">
        <v>0</v>
      </c>
      <c r="F24" s="105">
        <f t="shared" si="0"/>
        <v>0</v>
      </c>
      <c r="G24" s="104">
        <v>0</v>
      </c>
      <c r="H24" s="104">
        <v>0</v>
      </c>
      <c r="I24" s="104">
        <v>0</v>
      </c>
      <c r="J24" s="104">
        <v>0</v>
      </c>
    </row>
    <row r="25" spans="1:11" ht="63.95" customHeight="1">
      <c r="A25" s="8" t="s">
        <v>286</v>
      </c>
      <c r="B25" s="7">
        <v>2102</v>
      </c>
      <c r="C25" s="104">
        <v>0</v>
      </c>
      <c r="D25" s="104">
        <v>0</v>
      </c>
      <c r="E25" s="104">
        <v>0</v>
      </c>
      <c r="F25" s="105">
        <f t="shared" si="0"/>
        <v>0</v>
      </c>
      <c r="G25" s="104">
        <v>0</v>
      </c>
      <c r="H25" s="104">
        <v>0</v>
      </c>
      <c r="I25" s="104">
        <v>0</v>
      </c>
      <c r="J25" s="104">
        <v>0</v>
      </c>
    </row>
    <row r="26" spans="1:11" s="43" customFormat="1" ht="20.100000000000001" customHeight="1">
      <c r="A26" s="42" t="s">
        <v>159</v>
      </c>
      <c r="B26" s="49">
        <v>2110</v>
      </c>
      <c r="C26" s="104">
        <v>209</v>
      </c>
      <c r="D26" s="104">
        <v>0</v>
      </c>
      <c r="E26" s="104">
        <v>0</v>
      </c>
      <c r="F26" s="105">
        <f t="shared" si="0"/>
        <v>167.8</v>
      </c>
      <c r="G26" s="104">
        <v>39</v>
      </c>
      <c r="H26" s="104">
        <v>54.8</v>
      </c>
      <c r="I26" s="104">
        <v>46</v>
      </c>
      <c r="J26" s="104">
        <v>28</v>
      </c>
    </row>
    <row r="27" spans="1:11" ht="42.75" customHeight="1">
      <c r="A27" s="42" t="s">
        <v>295</v>
      </c>
      <c r="B27" s="49">
        <v>2120</v>
      </c>
      <c r="C27" s="104">
        <v>2242.6</v>
      </c>
      <c r="D27" s="104">
        <v>0</v>
      </c>
      <c r="E27" s="104">
        <v>0</v>
      </c>
      <c r="F27" s="105">
        <f t="shared" si="0"/>
        <v>2400</v>
      </c>
      <c r="G27" s="104">
        <v>600</v>
      </c>
      <c r="H27" s="104">
        <v>600</v>
      </c>
      <c r="I27" s="104">
        <v>600</v>
      </c>
      <c r="J27" s="104">
        <v>600</v>
      </c>
    </row>
    <row r="28" spans="1:11" ht="42.75" customHeight="1">
      <c r="A28" s="42" t="s">
        <v>296</v>
      </c>
      <c r="B28" s="49">
        <v>2130</v>
      </c>
      <c r="C28" s="104">
        <v>0</v>
      </c>
      <c r="D28" s="104">
        <v>0</v>
      </c>
      <c r="E28" s="104">
        <v>0</v>
      </c>
      <c r="F28" s="105">
        <f>SUM(G28:J28)</f>
        <v>0</v>
      </c>
      <c r="G28" s="104">
        <v>0</v>
      </c>
      <c r="H28" s="104">
        <v>0</v>
      </c>
      <c r="I28" s="104">
        <v>0</v>
      </c>
      <c r="J28" s="104">
        <v>0</v>
      </c>
    </row>
    <row r="29" spans="1:11" s="45" customFormat="1" ht="42.75" customHeight="1">
      <c r="A29" s="55" t="s">
        <v>237</v>
      </c>
      <c r="B29" s="90">
        <v>2140</v>
      </c>
      <c r="C29" s="108">
        <f>SUM(C30:C34,C37,C40)</f>
        <v>1068.1000000000001</v>
      </c>
      <c r="D29" s="108">
        <f>SUM(D30:D34,D37,D40)</f>
        <v>0</v>
      </c>
      <c r="E29" s="108">
        <f>SUM(E30:E34,E37,E40)</f>
        <v>0</v>
      </c>
      <c r="F29" s="108">
        <f t="shared" si="0"/>
        <v>1184.8000000000002</v>
      </c>
      <c r="G29" s="108">
        <f>SUM(G30:G34,G37,G40)</f>
        <v>292.30000000000007</v>
      </c>
      <c r="H29" s="108">
        <f>SUM(H30:H34,H37,H40)</f>
        <v>292.30000000000007</v>
      </c>
      <c r="I29" s="108">
        <f>SUM(I30:I34,I37,I40)</f>
        <v>300.10000000000002</v>
      </c>
      <c r="J29" s="108">
        <f>SUM(J30:J34,J37,J40)</f>
        <v>300.10000000000002</v>
      </c>
      <c r="K29" s="41"/>
    </row>
    <row r="30" spans="1:11" ht="20.100000000000001" customHeight="1">
      <c r="A30" s="42" t="s">
        <v>84</v>
      </c>
      <c r="B30" s="49">
        <v>2141</v>
      </c>
      <c r="C30" s="104">
        <v>0</v>
      </c>
      <c r="D30" s="104">
        <v>0</v>
      </c>
      <c r="E30" s="104">
        <v>0</v>
      </c>
      <c r="F30" s="105">
        <f t="shared" si="0"/>
        <v>0</v>
      </c>
      <c r="G30" s="104">
        <v>0</v>
      </c>
      <c r="H30" s="104">
        <v>0</v>
      </c>
      <c r="I30" s="104">
        <v>0</v>
      </c>
      <c r="J30" s="104">
        <v>0</v>
      </c>
    </row>
    <row r="31" spans="1:11" ht="20.100000000000001" customHeight="1">
      <c r="A31" s="42" t="s">
        <v>102</v>
      </c>
      <c r="B31" s="49">
        <v>2142</v>
      </c>
      <c r="C31" s="104">
        <v>0</v>
      </c>
      <c r="D31" s="104">
        <v>0</v>
      </c>
      <c r="E31" s="104">
        <v>0</v>
      </c>
      <c r="F31" s="105">
        <f t="shared" si="0"/>
        <v>0</v>
      </c>
      <c r="G31" s="104">
        <v>0</v>
      </c>
      <c r="H31" s="104">
        <v>0</v>
      </c>
      <c r="I31" s="104">
        <v>0</v>
      </c>
      <c r="J31" s="104">
        <v>0</v>
      </c>
    </row>
    <row r="32" spans="1:11" ht="20.100000000000001" customHeight="1">
      <c r="A32" s="42" t="s">
        <v>95</v>
      </c>
      <c r="B32" s="49">
        <v>2143</v>
      </c>
      <c r="C32" s="104">
        <v>0</v>
      </c>
      <c r="D32" s="104">
        <v>0</v>
      </c>
      <c r="E32" s="104">
        <v>0</v>
      </c>
      <c r="F32" s="105">
        <f t="shared" si="0"/>
        <v>0</v>
      </c>
      <c r="G32" s="104">
        <v>0</v>
      </c>
      <c r="H32" s="104">
        <v>0</v>
      </c>
      <c r="I32" s="104">
        <v>0</v>
      </c>
      <c r="J32" s="104">
        <v>0</v>
      </c>
    </row>
    <row r="33" spans="1:11" ht="20.100000000000001" customHeight="1">
      <c r="A33" s="42" t="s">
        <v>82</v>
      </c>
      <c r="B33" s="49">
        <v>2144</v>
      </c>
      <c r="C33" s="104">
        <v>940.7</v>
      </c>
      <c r="D33" s="104">
        <v>0</v>
      </c>
      <c r="E33" s="104">
        <v>0</v>
      </c>
      <c r="F33" s="105">
        <f t="shared" si="0"/>
        <v>1088.8</v>
      </c>
      <c r="G33" s="104">
        <v>268.60000000000002</v>
      </c>
      <c r="H33" s="104">
        <v>268.60000000000002</v>
      </c>
      <c r="I33" s="104">
        <v>275.8</v>
      </c>
      <c r="J33" s="104">
        <v>275.8</v>
      </c>
    </row>
    <row r="34" spans="1:11" s="43" customFormat="1" ht="20.100000000000001" customHeight="1">
      <c r="A34" s="42" t="s">
        <v>179</v>
      </c>
      <c r="B34" s="49">
        <v>2145</v>
      </c>
      <c r="C34" s="104">
        <v>0</v>
      </c>
      <c r="D34" s="104">
        <v>0</v>
      </c>
      <c r="E34" s="104">
        <v>0</v>
      </c>
      <c r="F34" s="105">
        <f t="shared" si="0"/>
        <v>0</v>
      </c>
      <c r="G34" s="104">
        <v>0</v>
      </c>
      <c r="H34" s="104">
        <v>0</v>
      </c>
      <c r="I34" s="104">
        <v>0</v>
      </c>
      <c r="J34" s="104">
        <v>0</v>
      </c>
    </row>
    <row r="35" spans="1:11" ht="42.75" customHeight="1">
      <c r="A35" s="42" t="s">
        <v>249</v>
      </c>
      <c r="B35" s="49" t="s">
        <v>221</v>
      </c>
      <c r="C35" s="104">
        <v>0</v>
      </c>
      <c r="D35" s="104">
        <v>0</v>
      </c>
      <c r="E35" s="104">
        <v>0</v>
      </c>
      <c r="F35" s="105">
        <f t="shared" si="0"/>
        <v>0</v>
      </c>
      <c r="G35" s="104">
        <v>0</v>
      </c>
      <c r="H35" s="104">
        <v>0</v>
      </c>
      <c r="I35" s="104">
        <v>0</v>
      </c>
      <c r="J35" s="104">
        <v>0</v>
      </c>
    </row>
    <row r="36" spans="1:11" ht="20.100000000000001" customHeight="1">
      <c r="A36" s="42" t="s">
        <v>30</v>
      </c>
      <c r="B36" s="49" t="s">
        <v>222</v>
      </c>
      <c r="C36" s="104">
        <v>0</v>
      </c>
      <c r="D36" s="104">
        <v>0</v>
      </c>
      <c r="E36" s="104">
        <v>0</v>
      </c>
      <c r="F36" s="105">
        <f t="shared" si="0"/>
        <v>0</v>
      </c>
      <c r="G36" s="104">
        <v>0</v>
      </c>
      <c r="H36" s="104">
        <v>0</v>
      </c>
      <c r="I36" s="104">
        <v>0</v>
      </c>
      <c r="J36" s="104">
        <v>0</v>
      </c>
    </row>
    <row r="37" spans="1:11" s="43" customFormat="1" ht="20.100000000000001" customHeight="1">
      <c r="A37" s="42" t="s">
        <v>116</v>
      </c>
      <c r="B37" s="49">
        <v>2146</v>
      </c>
      <c r="C37" s="104">
        <v>4.2</v>
      </c>
      <c r="D37" s="104">
        <v>0</v>
      </c>
      <c r="E37" s="104">
        <v>0</v>
      </c>
      <c r="F37" s="105">
        <f t="shared" si="0"/>
        <v>4.4000000000000004</v>
      </c>
      <c r="G37" s="104">
        <v>1.1000000000000001</v>
      </c>
      <c r="H37" s="104">
        <v>1.1000000000000001</v>
      </c>
      <c r="I37" s="104">
        <v>1.1000000000000001</v>
      </c>
      <c r="J37" s="104">
        <v>1.1000000000000001</v>
      </c>
    </row>
    <row r="38" spans="1:11" s="43" customFormat="1" ht="20.100000000000001" customHeight="1">
      <c r="A38" s="42" t="s">
        <v>370</v>
      </c>
      <c r="B38" s="49" t="s">
        <v>371</v>
      </c>
      <c r="C38" s="104">
        <v>4.2</v>
      </c>
      <c r="D38" s="104">
        <v>0</v>
      </c>
      <c r="E38" s="104">
        <v>0</v>
      </c>
      <c r="F38" s="105">
        <f>SUM(G38:J38)</f>
        <v>4.4000000000000004</v>
      </c>
      <c r="G38" s="104">
        <v>1.1000000000000001</v>
      </c>
      <c r="H38" s="104">
        <v>1.1000000000000001</v>
      </c>
      <c r="I38" s="104">
        <v>1.1000000000000001</v>
      </c>
      <c r="J38" s="104">
        <v>1.1000000000000001</v>
      </c>
    </row>
    <row r="39" spans="1:11" s="43" customFormat="1" ht="20.100000000000001" customHeight="1">
      <c r="A39" s="42"/>
      <c r="B39" s="49"/>
      <c r="C39" s="104">
        <v>0</v>
      </c>
      <c r="D39" s="104">
        <v>0</v>
      </c>
      <c r="E39" s="104">
        <v>0</v>
      </c>
      <c r="F39" s="105">
        <f>SUM(G39:J39)</f>
        <v>0</v>
      </c>
      <c r="G39" s="104">
        <v>0</v>
      </c>
      <c r="H39" s="104">
        <v>0</v>
      </c>
      <c r="I39" s="104">
        <v>0</v>
      </c>
      <c r="J39" s="104">
        <v>0</v>
      </c>
    </row>
    <row r="40" spans="1:11" ht="20.100000000000001" customHeight="1">
      <c r="A40" s="42" t="s">
        <v>85</v>
      </c>
      <c r="B40" s="49">
        <v>2147</v>
      </c>
      <c r="C40" s="104">
        <v>123.2</v>
      </c>
      <c r="D40" s="104">
        <v>0</v>
      </c>
      <c r="E40" s="104">
        <v>0</v>
      </c>
      <c r="F40" s="105">
        <f t="shared" si="0"/>
        <v>91.600000000000009</v>
      </c>
      <c r="G40" s="104">
        <v>22.6</v>
      </c>
      <c r="H40" s="104">
        <v>22.6</v>
      </c>
      <c r="I40" s="104">
        <v>23.2</v>
      </c>
      <c r="J40" s="104">
        <v>23.2</v>
      </c>
    </row>
    <row r="41" spans="1:11" ht="20.100000000000001" customHeight="1">
      <c r="A41" s="42" t="s">
        <v>372</v>
      </c>
      <c r="B41" s="49" t="s">
        <v>373</v>
      </c>
      <c r="C41" s="104">
        <v>0.3</v>
      </c>
      <c r="D41" s="104">
        <v>0</v>
      </c>
      <c r="E41" s="104">
        <v>0</v>
      </c>
      <c r="F41" s="105">
        <f>SUM(G41:J41)</f>
        <v>0.8</v>
      </c>
      <c r="G41" s="104">
        <v>0.2</v>
      </c>
      <c r="H41" s="104">
        <v>0.2</v>
      </c>
      <c r="I41" s="104">
        <v>0.2</v>
      </c>
      <c r="J41" s="104">
        <v>0.2</v>
      </c>
    </row>
    <row r="42" spans="1:11" ht="20.100000000000001" customHeight="1">
      <c r="A42" s="42" t="s">
        <v>374</v>
      </c>
      <c r="B42" s="49" t="s">
        <v>375</v>
      </c>
      <c r="C42" s="104">
        <v>1.7</v>
      </c>
      <c r="D42" s="104">
        <v>0</v>
      </c>
      <c r="E42" s="104">
        <v>0</v>
      </c>
      <c r="F42" s="105">
        <f>SUM(G42:J42)</f>
        <v>0</v>
      </c>
      <c r="G42" s="104">
        <v>0</v>
      </c>
      <c r="H42" s="104">
        <v>0</v>
      </c>
      <c r="I42" s="104">
        <v>0</v>
      </c>
      <c r="J42" s="104">
        <v>0</v>
      </c>
    </row>
    <row r="43" spans="1:11" ht="20.100000000000001" customHeight="1">
      <c r="A43" s="42" t="s">
        <v>376</v>
      </c>
      <c r="B43" s="49" t="s">
        <v>377</v>
      </c>
      <c r="C43" s="104">
        <v>79.3</v>
      </c>
      <c r="D43" s="104">
        <v>0</v>
      </c>
      <c r="E43" s="104">
        <v>0</v>
      </c>
      <c r="F43" s="105">
        <f>SUM(G43:J43)</f>
        <v>90.8</v>
      </c>
      <c r="G43" s="104">
        <v>22.4</v>
      </c>
      <c r="H43" s="104">
        <v>22.4</v>
      </c>
      <c r="I43" s="104">
        <v>23</v>
      </c>
      <c r="J43" s="104">
        <v>23</v>
      </c>
    </row>
    <row r="44" spans="1:11" ht="20.100000000000001" customHeight="1">
      <c r="A44" s="42" t="s">
        <v>378</v>
      </c>
      <c r="B44" s="49" t="s">
        <v>379</v>
      </c>
      <c r="C44" s="104">
        <v>41.9</v>
      </c>
      <c r="D44" s="104">
        <v>0</v>
      </c>
      <c r="E44" s="104">
        <v>0</v>
      </c>
      <c r="F44" s="105">
        <f>SUM(G44:J44)</f>
        <v>0</v>
      </c>
      <c r="G44" s="104">
        <v>0</v>
      </c>
      <c r="H44" s="104">
        <v>0</v>
      </c>
      <c r="I44" s="104">
        <v>0</v>
      </c>
      <c r="J44" s="104">
        <v>0</v>
      </c>
    </row>
    <row r="45" spans="1:11" s="43" customFormat="1" ht="20.100000000000001" customHeight="1">
      <c r="A45" s="42" t="s">
        <v>83</v>
      </c>
      <c r="B45" s="49">
        <v>2150</v>
      </c>
      <c r="C45" s="104">
        <v>1111.4000000000001</v>
      </c>
      <c r="D45" s="104">
        <v>0</v>
      </c>
      <c r="E45" s="104">
        <v>0</v>
      </c>
      <c r="F45" s="105">
        <f t="shared" si="0"/>
        <v>1330.4</v>
      </c>
      <c r="G45" s="104">
        <v>328.2</v>
      </c>
      <c r="H45" s="104">
        <v>328.2</v>
      </c>
      <c r="I45" s="104">
        <v>337</v>
      </c>
      <c r="J45" s="104">
        <v>337</v>
      </c>
    </row>
    <row r="46" spans="1:11" s="43" customFormat="1" ht="20.100000000000001" customHeight="1">
      <c r="A46" s="55" t="s">
        <v>256</v>
      </c>
      <c r="B46" s="90">
        <v>2200</v>
      </c>
      <c r="C46" s="108">
        <f>SUM(C23,C26:C28,C29,C45)</f>
        <v>4631.1000000000004</v>
      </c>
      <c r="D46" s="108">
        <f>SUM(D23,D26:D28,D29,D45)</f>
        <v>0</v>
      </c>
      <c r="E46" s="108">
        <f>SUM(E23,E26:E28,E29,E45)</f>
        <v>0</v>
      </c>
      <c r="F46" s="108">
        <f t="shared" si="0"/>
        <v>5083</v>
      </c>
      <c r="G46" s="108">
        <f>SUM(G23,G26:G28,G29,G45)</f>
        <v>1259.5</v>
      </c>
      <c r="H46" s="108">
        <f>SUM(H23,H26:H28,H29,H45)</f>
        <v>1275.3</v>
      </c>
      <c r="I46" s="108">
        <f>SUM(I23,I26:I28,I29,I45)</f>
        <v>1283.0999999999999</v>
      </c>
      <c r="J46" s="108">
        <f>SUM(J23,J26:J28,J29,J45)</f>
        <v>1265.0999999999999</v>
      </c>
      <c r="K46" s="41"/>
    </row>
    <row r="47" spans="1:11" s="43" customFormat="1" ht="20.100000000000001" customHeight="1">
      <c r="A47" s="68"/>
      <c r="B47" s="44"/>
      <c r="C47" s="66"/>
      <c r="D47" s="67"/>
      <c r="E47" s="67"/>
      <c r="F47" s="66"/>
      <c r="G47" s="67"/>
      <c r="H47" s="67"/>
      <c r="I47" s="67"/>
      <c r="J47" s="67"/>
    </row>
    <row r="48" spans="1:11" s="43" customFormat="1" ht="20.100000000000001" customHeight="1">
      <c r="A48" s="68"/>
      <c r="B48" s="44"/>
      <c r="C48" s="66"/>
      <c r="D48" s="67"/>
      <c r="E48" s="67"/>
      <c r="F48" s="66"/>
      <c r="G48" s="67"/>
      <c r="H48" s="67"/>
      <c r="I48" s="67"/>
      <c r="J48" s="67"/>
    </row>
    <row r="49" spans="1:12" s="3" customFormat="1" ht="20.100000000000001" customHeight="1">
      <c r="A49" s="53" t="s">
        <v>277</v>
      </c>
      <c r="B49" s="1"/>
      <c r="C49" s="148" t="s">
        <v>103</v>
      </c>
      <c r="D49" s="151"/>
      <c r="E49" s="151"/>
      <c r="F49" s="151"/>
      <c r="G49" s="15"/>
      <c r="H49" s="131" t="s">
        <v>132</v>
      </c>
      <c r="I49" s="131"/>
      <c r="J49" s="131"/>
    </row>
    <row r="50" spans="1:12" s="2" customFormat="1" ht="20.100000000000001" customHeight="1">
      <c r="A50" s="71" t="s">
        <v>278</v>
      </c>
      <c r="B50" s="3"/>
      <c r="C50" s="139" t="s">
        <v>276</v>
      </c>
      <c r="D50" s="139"/>
      <c r="E50" s="139"/>
      <c r="F50" s="139"/>
      <c r="G50" s="24"/>
      <c r="H50" s="110" t="s">
        <v>101</v>
      </c>
      <c r="I50" s="110"/>
      <c r="J50" s="110"/>
    </row>
    <row r="51" spans="1:12" s="44" customFormat="1">
      <c r="A51" s="58"/>
      <c r="F51" s="41"/>
      <c r="G51" s="41"/>
      <c r="H51" s="41"/>
      <c r="I51" s="41"/>
      <c r="J51" s="41"/>
      <c r="K51" s="41"/>
      <c r="L51" s="41"/>
    </row>
    <row r="52" spans="1:12" s="44" customFormat="1">
      <c r="A52" s="58"/>
      <c r="F52" s="41"/>
      <c r="G52" s="41"/>
      <c r="H52" s="41"/>
      <c r="I52" s="41"/>
      <c r="J52" s="41"/>
      <c r="K52" s="41"/>
      <c r="L52" s="41"/>
    </row>
    <row r="53" spans="1:12" s="44" customFormat="1">
      <c r="A53" s="58"/>
      <c r="F53" s="41"/>
      <c r="G53" s="41"/>
      <c r="H53" s="41"/>
      <c r="I53" s="41"/>
      <c r="J53" s="41"/>
      <c r="K53" s="41"/>
      <c r="L53" s="41"/>
    </row>
    <row r="54" spans="1:12" s="44" customFormat="1">
      <c r="A54" s="58"/>
      <c r="F54" s="41"/>
      <c r="G54" s="41"/>
      <c r="H54" s="41"/>
      <c r="I54" s="41"/>
      <c r="J54" s="41"/>
      <c r="K54" s="41"/>
      <c r="L54" s="41"/>
    </row>
    <row r="55" spans="1:12" s="44" customFormat="1">
      <c r="A55" s="58"/>
      <c r="F55" s="41"/>
      <c r="G55" s="41"/>
      <c r="H55" s="41"/>
      <c r="I55" s="41"/>
      <c r="J55" s="41"/>
      <c r="K55" s="41"/>
      <c r="L55" s="41"/>
    </row>
    <row r="56" spans="1:12" s="44" customFormat="1">
      <c r="A56" s="58"/>
      <c r="F56" s="41"/>
      <c r="G56" s="41"/>
      <c r="H56" s="41"/>
      <c r="I56" s="41"/>
      <c r="J56" s="41"/>
      <c r="K56" s="41"/>
      <c r="L56" s="41"/>
    </row>
    <row r="57" spans="1:12" s="44" customFormat="1">
      <c r="A57" s="58"/>
      <c r="F57" s="41"/>
      <c r="G57" s="41"/>
      <c r="H57" s="41"/>
      <c r="I57" s="41"/>
      <c r="J57" s="41"/>
      <c r="K57" s="41"/>
      <c r="L57" s="41"/>
    </row>
    <row r="58" spans="1:12" s="44" customFormat="1">
      <c r="A58" s="58"/>
      <c r="F58" s="41"/>
      <c r="G58" s="41"/>
      <c r="H58" s="41"/>
      <c r="I58" s="41"/>
      <c r="J58" s="41"/>
      <c r="K58" s="41"/>
      <c r="L58" s="41"/>
    </row>
    <row r="59" spans="1:12" s="44" customFormat="1">
      <c r="A59" s="58"/>
      <c r="F59" s="41"/>
      <c r="G59" s="41"/>
      <c r="H59" s="41"/>
      <c r="I59" s="41"/>
      <c r="J59" s="41"/>
      <c r="K59" s="41"/>
      <c r="L59" s="41"/>
    </row>
    <row r="60" spans="1:12" s="44" customFormat="1">
      <c r="A60" s="58"/>
      <c r="F60" s="41"/>
      <c r="G60" s="41"/>
      <c r="H60" s="41"/>
      <c r="I60" s="41"/>
      <c r="J60" s="41"/>
      <c r="K60" s="41"/>
      <c r="L60" s="41"/>
    </row>
    <row r="61" spans="1:12" s="44" customFormat="1">
      <c r="A61" s="58"/>
      <c r="F61" s="41"/>
      <c r="G61" s="41"/>
      <c r="H61" s="41"/>
      <c r="I61" s="41"/>
      <c r="J61" s="41"/>
      <c r="K61" s="41"/>
      <c r="L61" s="41"/>
    </row>
    <row r="62" spans="1:12" s="44" customFormat="1">
      <c r="A62" s="58"/>
      <c r="F62" s="41"/>
      <c r="G62" s="41"/>
      <c r="H62" s="41"/>
      <c r="I62" s="41"/>
      <c r="J62" s="41"/>
      <c r="K62" s="41"/>
      <c r="L62" s="41"/>
    </row>
    <row r="63" spans="1:12" s="44" customFormat="1">
      <c r="A63" s="58"/>
      <c r="F63" s="41"/>
      <c r="G63" s="41"/>
      <c r="H63" s="41"/>
      <c r="I63" s="41"/>
      <c r="J63" s="41"/>
      <c r="K63" s="41"/>
      <c r="L63" s="41"/>
    </row>
    <row r="64" spans="1:12" s="44" customFormat="1">
      <c r="A64" s="58"/>
      <c r="F64" s="41"/>
      <c r="G64" s="41"/>
      <c r="H64" s="41"/>
      <c r="I64" s="41"/>
      <c r="J64" s="41"/>
      <c r="K64" s="41"/>
      <c r="L64" s="41"/>
    </row>
    <row r="65" spans="1:12" s="44" customFormat="1">
      <c r="A65" s="58"/>
      <c r="F65" s="41"/>
      <c r="G65" s="41"/>
      <c r="H65" s="41"/>
      <c r="I65" s="41"/>
      <c r="J65" s="41"/>
      <c r="K65" s="41"/>
      <c r="L65" s="41"/>
    </row>
    <row r="66" spans="1:12" s="44" customFormat="1">
      <c r="A66" s="58"/>
      <c r="F66" s="41"/>
      <c r="G66" s="41"/>
      <c r="H66" s="41"/>
      <c r="I66" s="41"/>
      <c r="J66" s="41"/>
      <c r="K66" s="41"/>
      <c r="L66" s="41"/>
    </row>
    <row r="67" spans="1:12" s="44" customFormat="1">
      <c r="A67" s="58"/>
      <c r="F67" s="41"/>
      <c r="G67" s="41"/>
      <c r="H67" s="41"/>
      <c r="I67" s="41"/>
      <c r="J67" s="41"/>
      <c r="K67" s="41"/>
      <c r="L67" s="41"/>
    </row>
    <row r="68" spans="1:12" s="44" customFormat="1">
      <c r="A68" s="58"/>
      <c r="F68" s="41"/>
      <c r="G68" s="41"/>
      <c r="H68" s="41"/>
      <c r="I68" s="41"/>
      <c r="J68" s="41"/>
      <c r="K68" s="41"/>
      <c r="L68" s="41"/>
    </row>
    <row r="69" spans="1:12" s="44" customFormat="1">
      <c r="A69" s="58"/>
      <c r="F69" s="41"/>
      <c r="G69" s="41"/>
      <c r="H69" s="41"/>
      <c r="I69" s="41"/>
      <c r="J69" s="41"/>
      <c r="K69" s="41"/>
      <c r="L69" s="41"/>
    </row>
    <row r="70" spans="1:12" s="44" customFormat="1">
      <c r="A70" s="58"/>
      <c r="F70" s="41"/>
      <c r="G70" s="41"/>
      <c r="H70" s="41"/>
      <c r="I70" s="41"/>
      <c r="J70" s="41"/>
      <c r="K70" s="41"/>
      <c r="L70" s="41"/>
    </row>
    <row r="71" spans="1:12" s="44" customFormat="1">
      <c r="A71" s="58"/>
      <c r="F71" s="41"/>
      <c r="G71" s="41"/>
      <c r="H71" s="41"/>
      <c r="I71" s="41"/>
      <c r="J71" s="41"/>
      <c r="K71" s="41"/>
      <c r="L71" s="41"/>
    </row>
    <row r="72" spans="1:12" s="44" customFormat="1">
      <c r="A72" s="58"/>
      <c r="F72" s="41"/>
      <c r="G72" s="41"/>
      <c r="H72" s="41"/>
      <c r="I72" s="41"/>
      <c r="J72" s="41"/>
      <c r="K72" s="41"/>
      <c r="L72" s="41"/>
    </row>
    <row r="73" spans="1:12" s="44" customFormat="1">
      <c r="A73" s="58"/>
      <c r="F73" s="41"/>
      <c r="G73" s="41"/>
      <c r="H73" s="41"/>
      <c r="I73" s="41"/>
      <c r="J73" s="41"/>
      <c r="K73" s="41"/>
      <c r="L73" s="41"/>
    </row>
    <row r="74" spans="1:12" s="44" customFormat="1">
      <c r="A74" s="58"/>
      <c r="F74" s="41"/>
      <c r="G74" s="41"/>
      <c r="H74" s="41"/>
      <c r="I74" s="41"/>
      <c r="J74" s="41"/>
      <c r="K74" s="41"/>
      <c r="L74" s="41"/>
    </row>
    <row r="75" spans="1:12" s="44" customFormat="1">
      <c r="A75" s="58"/>
      <c r="F75" s="41"/>
      <c r="G75" s="41"/>
      <c r="H75" s="41"/>
      <c r="I75" s="41"/>
      <c r="J75" s="41"/>
      <c r="K75" s="41"/>
      <c r="L75" s="41"/>
    </row>
    <row r="76" spans="1:12" s="44" customFormat="1">
      <c r="A76" s="58"/>
      <c r="F76" s="41"/>
      <c r="G76" s="41"/>
      <c r="H76" s="41"/>
      <c r="I76" s="41"/>
      <c r="J76" s="41"/>
      <c r="K76" s="41"/>
      <c r="L76" s="41"/>
    </row>
    <row r="77" spans="1:12" s="44" customFormat="1">
      <c r="A77" s="58"/>
      <c r="F77" s="41"/>
      <c r="G77" s="41"/>
      <c r="H77" s="41"/>
      <c r="I77" s="41"/>
      <c r="J77" s="41"/>
      <c r="K77" s="41"/>
      <c r="L77" s="41"/>
    </row>
    <row r="78" spans="1:12" s="44" customFormat="1">
      <c r="A78" s="58"/>
      <c r="F78" s="41"/>
      <c r="G78" s="41"/>
      <c r="H78" s="41"/>
      <c r="I78" s="41"/>
      <c r="J78" s="41"/>
      <c r="K78" s="41"/>
      <c r="L78" s="41"/>
    </row>
    <row r="79" spans="1:12" s="44" customFormat="1">
      <c r="A79" s="58"/>
      <c r="F79" s="41"/>
      <c r="G79" s="41"/>
      <c r="H79" s="41"/>
      <c r="I79" s="41"/>
      <c r="J79" s="41"/>
      <c r="K79" s="41"/>
      <c r="L79" s="41"/>
    </row>
    <row r="80" spans="1:12" s="44" customFormat="1">
      <c r="A80" s="58"/>
      <c r="F80" s="41"/>
      <c r="G80" s="41"/>
      <c r="H80" s="41"/>
      <c r="I80" s="41"/>
      <c r="J80" s="41"/>
      <c r="K80" s="41"/>
      <c r="L80" s="41"/>
    </row>
    <row r="81" spans="1:12" s="44" customFormat="1">
      <c r="A81" s="58"/>
      <c r="F81" s="41"/>
      <c r="G81" s="41"/>
      <c r="H81" s="41"/>
      <c r="I81" s="41"/>
      <c r="J81" s="41"/>
      <c r="K81" s="41"/>
      <c r="L81" s="41"/>
    </row>
    <row r="82" spans="1:12" s="44" customFormat="1">
      <c r="A82" s="58"/>
      <c r="F82" s="41"/>
      <c r="G82" s="41"/>
      <c r="H82" s="41"/>
      <c r="I82" s="41"/>
      <c r="J82" s="41"/>
      <c r="K82" s="41"/>
      <c r="L82" s="41"/>
    </row>
    <row r="83" spans="1:12" s="44" customFormat="1">
      <c r="A83" s="58"/>
      <c r="F83" s="41"/>
      <c r="G83" s="41"/>
      <c r="H83" s="41"/>
      <c r="I83" s="41"/>
      <c r="J83" s="41"/>
      <c r="K83" s="41"/>
      <c r="L83" s="41"/>
    </row>
    <row r="84" spans="1:12" s="44" customFormat="1">
      <c r="A84" s="58"/>
      <c r="F84" s="41"/>
      <c r="G84" s="41"/>
      <c r="H84" s="41"/>
      <c r="I84" s="41"/>
      <c r="J84" s="41"/>
      <c r="K84" s="41"/>
      <c r="L84" s="41"/>
    </row>
    <row r="85" spans="1:12" s="44" customFormat="1">
      <c r="A85" s="58"/>
      <c r="F85" s="41"/>
      <c r="G85" s="41"/>
      <c r="H85" s="41"/>
      <c r="I85" s="41"/>
      <c r="J85" s="41"/>
      <c r="K85" s="41"/>
      <c r="L85" s="41"/>
    </row>
    <row r="86" spans="1:12" s="44" customFormat="1">
      <c r="A86" s="58"/>
      <c r="F86" s="41"/>
      <c r="G86" s="41"/>
      <c r="H86" s="41"/>
      <c r="I86" s="41"/>
      <c r="J86" s="41"/>
      <c r="K86" s="41"/>
      <c r="L86" s="41"/>
    </row>
    <row r="87" spans="1:12" s="44" customFormat="1">
      <c r="A87" s="58"/>
      <c r="F87" s="41"/>
      <c r="G87" s="41"/>
      <c r="H87" s="41"/>
      <c r="I87" s="41"/>
      <c r="J87" s="41"/>
      <c r="K87" s="41"/>
      <c r="L87" s="41"/>
    </row>
    <row r="88" spans="1:12" s="44" customFormat="1">
      <c r="A88" s="58"/>
      <c r="F88" s="41"/>
      <c r="G88" s="41"/>
      <c r="H88" s="41"/>
      <c r="I88" s="41"/>
      <c r="J88" s="41"/>
      <c r="K88" s="41"/>
      <c r="L88" s="41"/>
    </row>
    <row r="89" spans="1:12" s="44" customFormat="1">
      <c r="A89" s="58"/>
      <c r="F89" s="41"/>
      <c r="G89" s="41"/>
      <c r="H89" s="41"/>
      <c r="I89" s="41"/>
      <c r="J89" s="41"/>
      <c r="K89" s="41"/>
      <c r="L89" s="41"/>
    </row>
    <row r="90" spans="1:12" s="44" customFormat="1">
      <c r="A90" s="58"/>
      <c r="F90" s="41"/>
      <c r="G90" s="41"/>
      <c r="H90" s="41"/>
      <c r="I90" s="41"/>
      <c r="J90" s="41"/>
      <c r="K90" s="41"/>
      <c r="L90" s="41"/>
    </row>
    <row r="91" spans="1:12" s="44" customFormat="1">
      <c r="A91" s="58"/>
      <c r="F91" s="41"/>
      <c r="G91" s="41"/>
      <c r="H91" s="41"/>
      <c r="I91" s="41"/>
      <c r="J91" s="41"/>
      <c r="K91" s="41"/>
      <c r="L91" s="41"/>
    </row>
    <row r="92" spans="1:12" s="44" customFormat="1">
      <c r="A92" s="58"/>
      <c r="F92" s="41"/>
      <c r="G92" s="41"/>
      <c r="H92" s="41"/>
      <c r="I92" s="41"/>
      <c r="J92" s="41"/>
      <c r="K92" s="41"/>
      <c r="L92" s="41"/>
    </row>
    <row r="93" spans="1:12" s="44" customFormat="1">
      <c r="A93" s="58"/>
      <c r="F93" s="41"/>
      <c r="G93" s="41"/>
      <c r="H93" s="41"/>
      <c r="I93" s="41"/>
      <c r="J93" s="41"/>
      <c r="K93" s="41"/>
      <c r="L93" s="41"/>
    </row>
    <row r="94" spans="1:12" s="44" customFormat="1">
      <c r="A94" s="58"/>
      <c r="F94" s="41"/>
      <c r="G94" s="41"/>
      <c r="H94" s="41"/>
      <c r="I94" s="41"/>
      <c r="J94" s="41"/>
      <c r="K94" s="41"/>
      <c r="L94" s="41"/>
    </row>
    <row r="95" spans="1:12" s="44" customFormat="1">
      <c r="A95" s="58"/>
      <c r="F95" s="41"/>
      <c r="G95" s="41"/>
      <c r="H95" s="41"/>
      <c r="I95" s="41"/>
      <c r="J95" s="41"/>
      <c r="K95" s="41"/>
      <c r="L95" s="41"/>
    </row>
    <row r="96" spans="1:12" s="44" customFormat="1">
      <c r="A96" s="58"/>
      <c r="F96" s="41"/>
      <c r="G96" s="41"/>
      <c r="H96" s="41"/>
      <c r="I96" s="41"/>
      <c r="J96" s="41"/>
      <c r="K96" s="41"/>
      <c r="L96" s="41"/>
    </row>
    <row r="97" spans="1:12" s="44" customFormat="1">
      <c r="A97" s="58"/>
      <c r="F97" s="41"/>
      <c r="G97" s="41"/>
      <c r="H97" s="41"/>
      <c r="I97" s="41"/>
      <c r="J97" s="41"/>
      <c r="K97" s="41"/>
      <c r="L97" s="41"/>
    </row>
    <row r="98" spans="1:12" s="44" customFormat="1">
      <c r="A98" s="58"/>
      <c r="F98" s="41"/>
      <c r="G98" s="41"/>
      <c r="H98" s="41"/>
      <c r="I98" s="41"/>
      <c r="J98" s="41"/>
      <c r="K98" s="41"/>
      <c r="L98" s="41"/>
    </row>
    <row r="99" spans="1:12" s="44" customFormat="1">
      <c r="A99" s="58"/>
      <c r="F99" s="41"/>
      <c r="G99" s="41"/>
      <c r="H99" s="41"/>
      <c r="I99" s="41"/>
      <c r="J99" s="41"/>
      <c r="K99" s="41"/>
      <c r="L99" s="41"/>
    </row>
    <row r="100" spans="1:12" s="44" customFormat="1">
      <c r="A100" s="58"/>
      <c r="F100" s="41"/>
      <c r="G100" s="41"/>
      <c r="H100" s="41"/>
      <c r="I100" s="41"/>
      <c r="J100" s="41"/>
      <c r="K100" s="41"/>
      <c r="L100" s="41"/>
    </row>
    <row r="101" spans="1:12" s="44" customFormat="1">
      <c r="A101" s="58"/>
      <c r="F101" s="41"/>
      <c r="G101" s="41"/>
      <c r="H101" s="41"/>
      <c r="I101" s="41"/>
      <c r="J101" s="41"/>
      <c r="K101" s="41"/>
      <c r="L101" s="41"/>
    </row>
    <row r="102" spans="1:12" s="44" customFormat="1">
      <c r="A102" s="58"/>
      <c r="F102" s="41"/>
      <c r="G102" s="41"/>
      <c r="H102" s="41"/>
      <c r="I102" s="41"/>
      <c r="J102" s="41"/>
      <c r="K102" s="41"/>
      <c r="L102" s="41"/>
    </row>
    <row r="103" spans="1:12" s="44" customFormat="1">
      <c r="A103" s="58"/>
      <c r="F103" s="41"/>
      <c r="G103" s="41"/>
      <c r="H103" s="41"/>
      <c r="I103" s="41"/>
      <c r="J103" s="41"/>
      <c r="K103" s="41"/>
      <c r="L103" s="41"/>
    </row>
    <row r="104" spans="1:12" s="44" customFormat="1">
      <c r="A104" s="58"/>
      <c r="F104" s="41"/>
      <c r="G104" s="41"/>
      <c r="H104" s="41"/>
      <c r="I104" s="41"/>
      <c r="J104" s="41"/>
      <c r="K104" s="41"/>
      <c r="L104" s="41"/>
    </row>
    <row r="105" spans="1:12" s="44" customFormat="1">
      <c r="A105" s="58"/>
      <c r="F105" s="41"/>
      <c r="G105" s="41"/>
      <c r="H105" s="41"/>
      <c r="I105" s="41"/>
      <c r="J105" s="41"/>
      <c r="K105" s="41"/>
      <c r="L105" s="41"/>
    </row>
    <row r="106" spans="1:12" s="44" customFormat="1">
      <c r="A106" s="58"/>
      <c r="F106" s="41"/>
      <c r="G106" s="41"/>
      <c r="H106" s="41"/>
      <c r="I106" s="41"/>
      <c r="J106" s="41"/>
      <c r="K106" s="41"/>
      <c r="L106" s="41"/>
    </row>
    <row r="107" spans="1:12" s="44" customFormat="1">
      <c r="A107" s="58"/>
      <c r="F107" s="41"/>
      <c r="G107" s="41"/>
      <c r="H107" s="41"/>
      <c r="I107" s="41"/>
      <c r="J107" s="41"/>
      <c r="K107" s="41"/>
      <c r="L107" s="41"/>
    </row>
    <row r="108" spans="1:12" s="44" customFormat="1">
      <c r="A108" s="58"/>
      <c r="F108" s="41"/>
      <c r="G108" s="41"/>
      <c r="H108" s="41"/>
      <c r="I108" s="41"/>
      <c r="J108" s="41"/>
      <c r="K108" s="41"/>
      <c r="L108" s="41"/>
    </row>
    <row r="109" spans="1:12" s="44" customFormat="1">
      <c r="A109" s="58"/>
      <c r="F109" s="41"/>
      <c r="G109" s="41"/>
      <c r="H109" s="41"/>
      <c r="I109" s="41"/>
      <c r="J109" s="41"/>
      <c r="K109" s="41"/>
      <c r="L109" s="41"/>
    </row>
    <row r="110" spans="1:12" s="44" customFormat="1">
      <c r="A110" s="58"/>
      <c r="F110" s="41"/>
      <c r="G110" s="41"/>
      <c r="H110" s="41"/>
      <c r="I110" s="41"/>
      <c r="J110" s="41"/>
      <c r="K110" s="41"/>
      <c r="L110" s="41"/>
    </row>
    <row r="111" spans="1:12" s="44" customFormat="1">
      <c r="A111" s="58"/>
      <c r="F111" s="41"/>
      <c r="G111" s="41"/>
      <c r="H111" s="41"/>
      <c r="I111" s="41"/>
      <c r="J111" s="41"/>
      <c r="K111" s="41"/>
      <c r="L111" s="41"/>
    </row>
    <row r="112" spans="1:12" s="44" customFormat="1">
      <c r="A112" s="58"/>
      <c r="F112" s="41"/>
      <c r="G112" s="41"/>
      <c r="H112" s="41"/>
      <c r="I112" s="41"/>
      <c r="J112" s="41"/>
      <c r="K112" s="41"/>
      <c r="L112" s="41"/>
    </row>
    <row r="113" spans="1:12" s="44" customFormat="1">
      <c r="A113" s="58"/>
      <c r="F113" s="41"/>
      <c r="G113" s="41"/>
      <c r="H113" s="41"/>
      <c r="I113" s="41"/>
      <c r="J113" s="41"/>
      <c r="K113" s="41"/>
      <c r="L113" s="41"/>
    </row>
    <row r="114" spans="1:12" s="44" customFormat="1">
      <c r="A114" s="58"/>
      <c r="F114" s="41"/>
      <c r="G114" s="41"/>
      <c r="H114" s="41"/>
      <c r="I114" s="41"/>
      <c r="J114" s="41"/>
      <c r="K114" s="41"/>
      <c r="L114" s="41"/>
    </row>
    <row r="115" spans="1:12" s="44" customFormat="1">
      <c r="A115" s="58"/>
      <c r="F115" s="41"/>
      <c r="G115" s="41"/>
      <c r="H115" s="41"/>
      <c r="I115" s="41"/>
      <c r="J115" s="41"/>
      <c r="K115" s="41"/>
      <c r="L115" s="41"/>
    </row>
    <row r="116" spans="1:12" s="44" customFormat="1">
      <c r="A116" s="58"/>
      <c r="F116" s="41"/>
      <c r="G116" s="41"/>
      <c r="H116" s="41"/>
      <c r="I116" s="41"/>
      <c r="J116" s="41"/>
      <c r="K116" s="41"/>
      <c r="L116" s="41"/>
    </row>
    <row r="117" spans="1:12" s="44" customFormat="1">
      <c r="A117" s="58"/>
      <c r="F117" s="41"/>
      <c r="G117" s="41"/>
      <c r="H117" s="41"/>
      <c r="I117" s="41"/>
      <c r="J117" s="41"/>
      <c r="K117" s="41"/>
      <c r="L117" s="41"/>
    </row>
    <row r="118" spans="1:12" s="44" customFormat="1">
      <c r="A118" s="58"/>
      <c r="F118" s="41"/>
      <c r="G118" s="41"/>
      <c r="H118" s="41"/>
      <c r="I118" s="41"/>
      <c r="J118" s="41"/>
      <c r="K118" s="41"/>
      <c r="L118" s="41"/>
    </row>
    <row r="119" spans="1:12" s="44" customFormat="1">
      <c r="A119" s="58"/>
      <c r="F119" s="41"/>
      <c r="G119" s="41"/>
      <c r="H119" s="41"/>
      <c r="I119" s="41"/>
      <c r="J119" s="41"/>
      <c r="K119" s="41"/>
      <c r="L119" s="41"/>
    </row>
    <row r="120" spans="1:12" s="44" customFormat="1">
      <c r="A120" s="58"/>
      <c r="F120" s="41"/>
      <c r="G120" s="41"/>
      <c r="H120" s="41"/>
      <c r="I120" s="41"/>
      <c r="J120" s="41"/>
      <c r="K120" s="41"/>
      <c r="L120" s="41"/>
    </row>
    <row r="121" spans="1:12" s="44" customFormat="1">
      <c r="A121" s="58"/>
      <c r="F121" s="41"/>
      <c r="G121" s="41"/>
      <c r="H121" s="41"/>
      <c r="I121" s="41"/>
      <c r="J121" s="41"/>
      <c r="K121" s="41"/>
      <c r="L121" s="41"/>
    </row>
    <row r="122" spans="1:12" s="44" customFormat="1">
      <c r="A122" s="58"/>
      <c r="F122" s="41"/>
      <c r="G122" s="41"/>
      <c r="H122" s="41"/>
      <c r="I122" s="41"/>
      <c r="J122" s="41"/>
      <c r="K122" s="41"/>
      <c r="L122" s="41"/>
    </row>
    <row r="123" spans="1:12" s="44" customFormat="1">
      <c r="A123" s="58"/>
      <c r="F123" s="41"/>
      <c r="G123" s="41"/>
      <c r="H123" s="41"/>
      <c r="I123" s="41"/>
      <c r="J123" s="41"/>
      <c r="K123" s="41"/>
      <c r="L123" s="41"/>
    </row>
    <row r="124" spans="1:12" s="44" customFormat="1">
      <c r="A124" s="58"/>
      <c r="F124" s="41"/>
      <c r="G124" s="41"/>
      <c r="H124" s="41"/>
      <c r="I124" s="41"/>
      <c r="J124" s="41"/>
      <c r="K124" s="41"/>
      <c r="L124" s="41"/>
    </row>
    <row r="125" spans="1:12" s="44" customFormat="1">
      <c r="A125" s="58"/>
      <c r="F125" s="41"/>
      <c r="G125" s="41"/>
      <c r="H125" s="41"/>
      <c r="I125" s="41"/>
      <c r="J125" s="41"/>
      <c r="K125" s="41"/>
      <c r="L125" s="41"/>
    </row>
    <row r="126" spans="1:12" s="44" customFormat="1">
      <c r="A126" s="58"/>
      <c r="F126" s="41"/>
      <c r="G126" s="41"/>
      <c r="H126" s="41"/>
      <c r="I126" s="41"/>
      <c r="J126" s="41"/>
      <c r="K126" s="41"/>
      <c r="L126" s="41"/>
    </row>
    <row r="127" spans="1:12" s="44" customFormat="1">
      <c r="A127" s="58"/>
      <c r="F127" s="41"/>
      <c r="G127" s="41"/>
      <c r="H127" s="41"/>
      <c r="I127" s="41"/>
      <c r="J127" s="41"/>
      <c r="K127" s="41"/>
      <c r="L127" s="41"/>
    </row>
    <row r="128" spans="1:12" s="44" customFormat="1">
      <c r="A128" s="58"/>
      <c r="F128" s="41"/>
      <c r="G128" s="41"/>
      <c r="H128" s="41"/>
      <c r="I128" s="41"/>
      <c r="J128" s="41"/>
      <c r="K128" s="41"/>
      <c r="L128" s="41"/>
    </row>
    <row r="129" spans="1:12" s="44" customFormat="1">
      <c r="A129" s="58"/>
      <c r="F129" s="41"/>
      <c r="G129" s="41"/>
      <c r="H129" s="41"/>
      <c r="I129" s="41"/>
      <c r="J129" s="41"/>
      <c r="K129" s="41"/>
      <c r="L129" s="41"/>
    </row>
    <row r="130" spans="1:12" s="44" customFormat="1">
      <c r="A130" s="58"/>
      <c r="F130" s="41"/>
      <c r="G130" s="41"/>
      <c r="H130" s="41"/>
      <c r="I130" s="41"/>
      <c r="J130" s="41"/>
      <c r="K130" s="41"/>
      <c r="L130" s="41"/>
    </row>
    <row r="131" spans="1:12" s="44" customFormat="1">
      <c r="A131" s="58"/>
      <c r="F131" s="41"/>
      <c r="G131" s="41"/>
      <c r="H131" s="41"/>
      <c r="I131" s="41"/>
      <c r="J131" s="41"/>
      <c r="K131" s="41"/>
      <c r="L131" s="41"/>
    </row>
    <row r="132" spans="1:12" s="44" customFormat="1">
      <c r="A132" s="58"/>
      <c r="F132" s="41"/>
      <c r="G132" s="41"/>
      <c r="H132" s="41"/>
      <c r="I132" s="41"/>
      <c r="J132" s="41"/>
      <c r="K132" s="41"/>
      <c r="L132" s="41"/>
    </row>
    <row r="133" spans="1:12" s="44" customFormat="1">
      <c r="A133" s="58"/>
      <c r="F133" s="41"/>
      <c r="G133" s="41"/>
      <c r="H133" s="41"/>
      <c r="I133" s="41"/>
      <c r="J133" s="41"/>
      <c r="K133" s="41"/>
      <c r="L133" s="41"/>
    </row>
    <row r="134" spans="1:12" s="44" customFormat="1">
      <c r="A134" s="58"/>
      <c r="F134" s="41"/>
      <c r="G134" s="41"/>
      <c r="H134" s="41"/>
      <c r="I134" s="41"/>
      <c r="J134" s="41"/>
      <c r="K134" s="41"/>
      <c r="L134" s="41"/>
    </row>
    <row r="135" spans="1:12" s="44" customFormat="1">
      <c r="A135" s="58"/>
      <c r="F135" s="41"/>
      <c r="G135" s="41"/>
      <c r="H135" s="41"/>
      <c r="I135" s="41"/>
      <c r="J135" s="41"/>
      <c r="K135" s="41"/>
      <c r="L135" s="41"/>
    </row>
    <row r="136" spans="1:12" s="44" customFormat="1">
      <c r="A136" s="58"/>
      <c r="F136" s="41"/>
      <c r="G136" s="41"/>
      <c r="H136" s="41"/>
      <c r="I136" s="41"/>
      <c r="J136" s="41"/>
      <c r="K136" s="41"/>
      <c r="L136" s="41"/>
    </row>
    <row r="137" spans="1:12" s="44" customFormat="1">
      <c r="A137" s="58"/>
      <c r="F137" s="41"/>
      <c r="G137" s="41"/>
      <c r="H137" s="41"/>
      <c r="I137" s="41"/>
      <c r="J137" s="41"/>
      <c r="K137" s="41"/>
      <c r="L137" s="41"/>
    </row>
    <row r="138" spans="1:12" s="44" customFormat="1">
      <c r="A138" s="58"/>
      <c r="F138" s="41"/>
      <c r="G138" s="41"/>
      <c r="H138" s="41"/>
      <c r="I138" s="41"/>
      <c r="J138" s="41"/>
      <c r="K138" s="41"/>
      <c r="L138" s="41"/>
    </row>
    <row r="139" spans="1:12" s="44" customFormat="1">
      <c r="A139" s="58"/>
      <c r="F139" s="41"/>
      <c r="G139" s="41"/>
      <c r="H139" s="41"/>
      <c r="I139" s="41"/>
      <c r="J139" s="41"/>
      <c r="K139" s="41"/>
      <c r="L139" s="41"/>
    </row>
    <row r="140" spans="1:12" s="44" customFormat="1">
      <c r="A140" s="58"/>
      <c r="F140" s="41"/>
      <c r="G140" s="41"/>
      <c r="H140" s="41"/>
      <c r="I140" s="41"/>
      <c r="J140" s="41"/>
      <c r="K140" s="41"/>
      <c r="L140" s="41"/>
    </row>
    <row r="141" spans="1:12" s="44" customFormat="1">
      <c r="A141" s="58"/>
      <c r="F141" s="41"/>
      <c r="G141" s="41"/>
      <c r="H141" s="41"/>
      <c r="I141" s="41"/>
      <c r="J141" s="41"/>
      <c r="K141" s="41"/>
      <c r="L141" s="41"/>
    </row>
    <row r="142" spans="1:12" s="44" customFormat="1">
      <c r="A142" s="58"/>
      <c r="F142" s="41"/>
      <c r="G142" s="41"/>
      <c r="H142" s="41"/>
      <c r="I142" s="41"/>
      <c r="J142" s="41"/>
      <c r="K142" s="41"/>
      <c r="L142" s="41"/>
    </row>
    <row r="143" spans="1:12" s="44" customFormat="1">
      <c r="A143" s="58"/>
      <c r="F143" s="41"/>
      <c r="G143" s="41"/>
      <c r="H143" s="41"/>
      <c r="I143" s="41"/>
      <c r="J143" s="41"/>
      <c r="K143" s="41"/>
      <c r="L143" s="41"/>
    </row>
    <row r="144" spans="1:12" s="44" customFormat="1">
      <c r="A144" s="58"/>
      <c r="F144" s="41"/>
      <c r="G144" s="41"/>
      <c r="H144" s="41"/>
      <c r="I144" s="41"/>
      <c r="J144" s="41"/>
      <c r="K144" s="41"/>
      <c r="L144" s="41"/>
    </row>
    <row r="145" spans="1:12" s="44" customFormat="1">
      <c r="A145" s="58"/>
      <c r="F145" s="41"/>
      <c r="G145" s="41"/>
      <c r="H145" s="41"/>
      <c r="I145" s="41"/>
      <c r="J145" s="41"/>
      <c r="K145" s="41"/>
      <c r="L145" s="41"/>
    </row>
    <row r="146" spans="1:12" s="44" customFormat="1">
      <c r="A146" s="58"/>
      <c r="F146" s="41"/>
      <c r="G146" s="41"/>
      <c r="H146" s="41"/>
      <c r="I146" s="41"/>
      <c r="J146" s="41"/>
      <c r="K146" s="41"/>
      <c r="L146" s="41"/>
    </row>
    <row r="147" spans="1:12" s="44" customFormat="1">
      <c r="A147" s="58"/>
      <c r="F147" s="41"/>
      <c r="G147" s="41"/>
      <c r="H147" s="41"/>
      <c r="I147" s="41"/>
      <c r="J147" s="41"/>
      <c r="K147" s="41"/>
      <c r="L147" s="41"/>
    </row>
    <row r="148" spans="1:12" s="44" customFormat="1">
      <c r="A148" s="58"/>
      <c r="F148" s="41"/>
      <c r="G148" s="41"/>
      <c r="H148" s="41"/>
      <c r="I148" s="41"/>
      <c r="J148" s="41"/>
      <c r="K148" s="41"/>
      <c r="L148" s="41"/>
    </row>
    <row r="149" spans="1:12" s="44" customFormat="1">
      <c r="A149" s="58"/>
      <c r="F149" s="41"/>
      <c r="G149" s="41"/>
      <c r="H149" s="41"/>
      <c r="I149" s="41"/>
      <c r="J149" s="41"/>
      <c r="K149" s="41"/>
      <c r="L149" s="41"/>
    </row>
    <row r="150" spans="1:12" s="44" customFormat="1">
      <c r="A150" s="58"/>
      <c r="F150" s="41"/>
      <c r="G150" s="41"/>
      <c r="H150" s="41"/>
      <c r="I150" s="41"/>
      <c r="J150" s="41"/>
      <c r="K150" s="41"/>
      <c r="L150" s="41"/>
    </row>
    <row r="151" spans="1:12" s="44" customFormat="1">
      <c r="A151" s="58"/>
      <c r="F151" s="41"/>
      <c r="G151" s="41"/>
      <c r="H151" s="41"/>
      <c r="I151" s="41"/>
      <c r="J151" s="41"/>
      <c r="K151" s="41"/>
      <c r="L151" s="41"/>
    </row>
    <row r="152" spans="1:12" s="44" customFormat="1">
      <c r="A152" s="58"/>
      <c r="F152" s="41"/>
      <c r="G152" s="41"/>
      <c r="H152" s="41"/>
      <c r="I152" s="41"/>
      <c r="J152" s="41"/>
      <c r="K152" s="41"/>
      <c r="L152" s="41"/>
    </row>
    <row r="153" spans="1:12" s="44" customFormat="1">
      <c r="A153" s="58"/>
      <c r="F153" s="41"/>
      <c r="G153" s="41"/>
      <c r="H153" s="41"/>
      <c r="I153" s="41"/>
      <c r="J153" s="41"/>
      <c r="K153" s="41"/>
      <c r="L153" s="41"/>
    </row>
    <row r="154" spans="1:12" s="44" customFormat="1">
      <c r="A154" s="58"/>
      <c r="F154" s="41"/>
      <c r="G154" s="41"/>
      <c r="H154" s="41"/>
      <c r="I154" s="41"/>
      <c r="J154" s="41"/>
      <c r="K154" s="41"/>
      <c r="L154" s="41"/>
    </row>
    <row r="155" spans="1:12" s="44" customFormat="1">
      <c r="A155" s="58"/>
      <c r="F155" s="41"/>
      <c r="G155" s="41"/>
      <c r="H155" s="41"/>
      <c r="I155" s="41"/>
      <c r="J155" s="41"/>
      <c r="K155" s="41"/>
      <c r="L155" s="41"/>
    </row>
    <row r="156" spans="1:12" s="44" customFormat="1">
      <c r="A156" s="58"/>
      <c r="F156" s="41"/>
      <c r="G156" s="41"/>
      <c r="H156" s="41"/>
      <c r="I156" s="41"/>
      <c r="J156" s="41"/>
      <c r="K156" s="41"/>
      <c r="L156" s="41"/>
    </row>
    <row r="157" spans="1:12" s="44" customFormat="1">
      <c r="A157" s="58"/>
      <c r="F157" s="41"/>
      <c r="G157" s="41"/>
      <c r="H157" s="41"/>
      <c r="I157" s="41"/>
      <c r="J157" s="41"/>
      <c r="K157" s="41"/>
      <c r="L157" s="41"/>
    </row>
    <row r="158" spans="1:12" s="44" customFormat="1">
      <c r="A158" s="58"/>
      <c r="F158" s="41"/>
      <c r="G158" s="41"/>
      <c r="H158" s="41"/>
      <c r="I158" s="41"/>
      <c r="J158" s="41"/>
      <c r="K158" s="41"/>
      <c r="L158" s="41"/>
    </row>
    <row r="159" spans="1:12" s="44" customFormat="1">
      <c r="A159" s="58"/>
      <c r="F159" s="41"/>
      <c r="G159" s="41"/>
      <c r="H159" s="41"/>
      <c r="I159" s="41"/>
      <c r="J159" s="41"/>
      <c r="K159" s="41"/>
      <c r="L159" s="41"/>
    </row>
    <row r="160" spans="1:12" s="44" customFormat="1">
      <c r="A160" s="58"/>
      <c r="F160" s="41"/>
      <c r="G160" s="41"/>
      <c r="H160" s="41"/>
      <c r="I160" s="41"/>
      <c r="J160" s="41"/>
      <c r="K160" s="41"/>
      <c r="L160" s="41"/>
    </row>
    <row r="161" spans="1:12" s="44" customFormat="1">
      <c r="A161" s="58"/>
      <c r="F161" s="41"/>
      <c r="G161" s="41"/>
      <c r="H161" s="41"/>
      <c r="I161" s="41"/>
      <c r="J161" s="41"/>
      <c r="K161" s="41"/>
      <c r="L161" s="41"/>
    </row>
    <row r="162" spans="1:12" s="44" customFormat="1">
      <c r="A162" s="58"/>
      <c r="F162" s="41"/>
      <c r="G162" s="41"/>
      <c r="H162" s="41"/>
      <c r="I162" s="41"/>
      <c r="J162" s="41"/>
      <c r="K162" s="41"/>
      <c r="L162" s="41"/>
    </row>
    <row r="163" spans="1:12" s="44" customFormat="1">
      <c r="A163" s="58"/>
      <c r="F163" s="41"/>
      <c r="G163" s="41"/>
      <c r="H163" s="41"/>
      <c r="I163" s="41"/>
      <c r="J163" s="41"/>
      <c r="K163" s="41"/>
      <c r="L163" s="41"/>
    </row>
    <row r="164" spans="1:12" s="44" customFormat="1">
      <c r="A164" s="58"/>
      <c r="F164" s="41"/>
      <c r="G164" s="41"/>
      <c r="H164" s="41"/>
      <c r="I164" s="41"/>
      <c r="J164" s="41"/>
      <c r="K164" s="41"/>
      <c r="L164" s="41"/>
    </row>
    <row r="165" spans="1:12" s="44" customFormat="1">
      <c r="A165" s="58"/>
      <c r="F165" s="41"/>
      <c r="G165" s="41"/>
      <c r="H165" s="41"/>
      <c r="I165" s="41"/>
      <c r="J165" s="41"/>
      <c r="K165" s="41"/>
      <c r="L165" s="41"/>
    </row>
    <row r="166" spans="1:12" s="44" customFormat="1">
      <c r="A166" s="58"/>
      <c r="F166" s="41"/>
      <c r="G166" s="41"/>
      <c r="H166" s="41"/>
      <c r="I166" s="41"/>
      <c r="J166" s="41"/>
      <c r="K166" s="41"/>
      <c r="L166" s="41"/>
    </row>
    <row r="167" spans="1:12" s="44" customFormat="1">
      <c r="A167" s="58"/>
      <c r="F167" s="41"/>
      <c r="G167" s="41"/>
      <c r="H167" s="41"/>
      <c r="I167" s="41"/>
      <c r="J167" s="41"/>
      <c r="K167" s="41"/>
      <c r="L167" s="41"/>
    </row>
    <row r="168" spans="1:12" s="44" customFormat="1">
      <c r="A168" s="58"/>
      <c r="F168" s="41"/>
      <c r="G168" s="41"/>
      <c r="H168" s="41"/>
      <c r="I168" s="41"/>
      <c r="J168" s="41"/>
      <c r="K168" s="41"/>
      <c r="L168" s="41"/>
    </row>
    <row r="169" spans="1:12" s="44" customFormat="1">
      <c r="A169" s="58"/>
      <c r="F169" s="41"/>
      <c r="G169" s="41"/>
      <c r="H169" s="41"/>
      <c r="I169" s="41"/>
      <c r="J169" s="41"/>
      <c r="K169" s="41"/>
      <c r="L169" s="41"/>
    </row>
    <row r="170" spans="1:12" s="44" customFormat="1">
      <c r="A170" s="58"/>
      <c r="F170" s="41"/>
      <c r="G170" s="41"/>
      <c r="H170" s="41"/>
      <c r="I170" s="41"/>
      <c r="J170" s="41"/>
      <c r="K170" s="41"/>
      <c r="L170" s="41"/>
    </row>
    <row r="171" spans="1:12" s="44" customFormat="1">
      <c r="A171" s="58"/>
      <c r="F171" s="41"/>
      <c r="G171" s="41"/>
      <c r="H171" s="41"/>
      <c r="I171" s="41"/>
      <c r="J171" s="41"/>
      <c r="K171" s="41"/>
      <c r="L171" s="41"/>
    </row>
    <row r="172" spans="1:12" s="44" customFormat="1">
      <c r="A172" s="58"/>
      <c r="F172" s="41"/>
      <c r="G172" s="41"/>
      <c r="H172" s="41"/>
      <c r="I172" s="41"/>
      <c r="J172" s="41"/>
      <c r="K172" s="41"/>
      <c r="L172" s="41"/>
    </row>
    <row r="173" spans="1:12" s="44" customFormat="1">
      <c r="A173" s="58"/>
      <c r="F173" s="41"/>
      <c r="G173" s="41"/>
      <c r="H173" s="41"/>
      <c r="I173" s="41"/>
      <c r="J173" s="41"/>
      <c r="K173" s="41"/>
      <c r="L173" s="41"/>
    </row>
    <row r="174" spans="1:12" s="44" customFormat="1">
      <c r="A174" s="58"/>
      <c r="F174" s="41"/>
      <c r="G174" s="41"/>
      <c r="H174" s="41"/>
      <c r="I174" s="41"/>
      <c r="J174" s="41"/>
      <c r="K174" s="41"/>
      <c r="L174" s="41"/>
    </row>
    <row r="175" spans="1:12" s="44" customFormat="1">
      <c r="A175" s="58"/>
      <c r="F175" s="41"/>
      <c r="G175" s="41"/>
      <c r="H175" s="41"/>
      <c r="I175" s="41"/>
      <c r="J175" s="41"/>
      <c r="K175" s="41"/>
      <c r="L175" s="41"/>
    </row>
    <row r="176" spans="1:12" s="44" customFormat="1">
      <c r="A176" s="58"/>
      <c r="F176" s="41"/>
      <c r="G176" s="41"/>
      <c r="H176" s="41"/>
      <c r="I176" s="41"/>
      <c r="J176" s="41"/>
      <c r="K176" s="41"/>
      <c r="L176" s="41"/>
    </row>
    <row r="177" spans="1:12" s="44" customFormat="1">
      <c r="A177" s="58"/>
      <c r="F177" s="41"/>
      <c r="G177" s="41"/>
      <c r="H177" s="41"/>
      <c r="I177" s="41"/>
      <c r="J177" s="41"/>
      <c r="K177" s="41"/>
      <c r="L177" s="41"/>
    </row>
    <row r="178" spans="1:12" s="44" customFormat="1">
      <c r="A178" s="58"/>
      <c r="F178" s="41"/>
      <c r="G178" s="41"/>
      <c r="H178" s="41"/>
      <c r="I178" s="41"/>
      <c r="J178" s="41"/>
      <c r="K178" s="41"/>
      <c r="L178" s="41"/>
    </row>
    <row r="179" spans="1:12" s="44" customFormat="1">
      <c r="A179" s="58"/>
      <c r="F179" s="41"/>
      <c r="G179" s="41"/>
      <c r="H179" s="41"/>
      <c r="I179" s="41"/>
      <c r="J179" s="41"/>
      <c r="K179" s="41"/>
      <c r="L179" s="41"/>
    </row>
    <row r="180" spans="1:12" s="44" customFormat="1">
      <c r="A180" s="58"/>
      <c r="F180" s="41"/>
      <c r="G180" s="41"/>
      <c r="H180" s="41"/>
      <c r="I180" s="41"/>
      <c r="J180" s="41"/>
      <c r="K180" s="41"/>
      <c r="L180" s="41"/>
    </row>
    <row r="181" spans="1:12" s="44" customFormat="1">
      <c r="A181" s="58"/>
      <c r="F181" s="41"/>
      <c r="G181" s="41"/>
      <c r="H181" s="41"/>
      <c r="I181" s="41"/>
      <c r="J181" s="41"/>
      <c r="K181" s="41"/>
      <c r="L181" s="41"/>
    </row>
    <row r="182" spans="1:12" s="44" customFormat="1">
      <c r="A182" s="58"/>
      <c r="F182" s="41"/>
      <c r="G182" s="41"/>
      <c r="H182" s="41"/>
      <c r="I182" s="41"/>
      <c r="J182" s="41"/>
      <c r="K182" s="41"/>
      <c r="L182" s="41"/>
    </row>
    <row r="183" spans="1:12" s="44" customFormat="1">
      <c r="A183" s="58"/>
      <c r="F183" s="41"/>
      <c r="G183" s="41"/>
      <c r="H183" s="41"/>
      <c r="I183" s="41"/>
      <c r="J183" s="41"/>
      <c r="K183" s="41"/>
      <c r="L183" s="41"/>
    </row>
    <row r="184" spans="1:12" s="44" customFormat="1">
      <c r="A184" s="58"/>
      <c r="F184" s="41"/>
      <c r="G184" s="41"/>
      <c r="H184" s="41"/>
      <c r="I184" s="41"/>
      <c r="J184" s="41"/>
      <c r="K184" s="41"/>
      <c r="L184" s="41"/>
    </row>
    <row r="185" spans="1:12" s="44" customFormat="1">
      <c r="A185" s="58"/>
      <c r="F185" s="41"/>
      <c r="G185" s="41"/>
      <c r="H185" s="41"/>
      <c r="I185" s="41"/>
      <c r="J185" s="41"/>
      <c r="K185" s="41"/>
      <c r="L185" s="41"/>
    </row>
    <row r="186" spans="1:12" s="44" customFormat="1">
      <c r="A186" s="58"/>
      <c r="F186" s="41"/>
      <c r="G186" s="41"/>
      <c r="H186" s="41"/>
      <c r="I186" s="41"/>
      <c r="J186" s="41"/>
      <c r="K186" s="41"/>
      <c r="L186" s="41"/>
    </row>
    <row r="187" spans="1:12" s="44" customFormat="1">
      <c r="A187" s="58"/>
      <c r="F187" s="41"/>
      <c r="G187" s="41"/>
      <c r="H187" s="41"/>
      <c r="I187" s="41"/>
      <c r="J187" s="41"/>
      <c r="K187" s="41"/>
      <c r="L187" s="41"/>
    </row>
    <row r="188" spans="1:12" s="44" customFormat="1">
      <c r="A188" s="58"/>
      <c r="F188" s="41"/>
      <c r="G188" s="41"/>
      <c r="H188" s="41"/>
      <c r="I188" s="41"/>
      <c r="J188" s="41"/>
      <c r="K188" s="41"/>
      <c r="L188" s="41"/>
    </row>
    <row r="189" spans="1:12" s="44" customFormat="1">
      <c r="A189" s="58"/>
      <c r="F189" s="41"/>
      <c r="G189" s="41"/>
      <c r="H189" s="41"/>
      <c r="I189" s="41"/>
      <c r="J189" s="41"/>
      <c r="K189" s="41"/>
      <c r="L189" s="41"/>
    </row>
    <row r="190" spans="1:12" s="44" customFormat="1">
      <c r="A190" s="58"/>
      <c r="F190" s="41"/>
      <c r="G190" s="41"/>
      <c r="H190" s="41"/>
      <c r="I190" s="41"/>
      <c r="J190" s="41"/>
      <c r="K190" s="41"/>
      <c r="L190" s="41"/>
    </row>
    <row r="191" spans="1:12" s="44" customFormat="1">
      <c r="A191" s="58"/>
      <c r="F191" s="41"/>
      <c r="G191" s="41"/>
      <c r="H191" s="41"/>
      <c r="I191" s="41"/>
      <c r="J191" s="41"/>
      <c r="K191" s="41"/>
      <c r="L191" s="41"/>
    </row>
    <row r="192" spans="1:12" s="44" customFormat="1">
      <c r="A192" s="58"/>
      <c r="F192" s="41"/>
      <c r="G192" s="41"/>
      <c r="H192" s="41"/>
      <c r="I192" s="41"/>
      <c r="J192" s="41"/>
      <c r="K192" s="41"/>
      <c r="L192" s="41"/>
    </row>
    <row r="193" spans="1:12" s="44" customFormat="1">
      <c r="A193" s="58"/>
      <c r="F193" s="41"/>
      <c r="G193" s="41"/>
      <c r="H193" s="41"/>
      <c r="I193" s="41"/>
      <c r="J193" s="41"/>
      <c r="K193" s="41"/>
      <c r="L193" s="41"/>
    </row>
    <row r="194" spans="1:12" s="44" customFormat="1">
      <c r="A194" s="58"/>
      <c r="F194" s="41"/>
      <c r="G194" s="41"/>
      <c r="H194" s="41"/>
      <c r="I194" s="41"/>
      <c r="J194" s="41"/>
      <c r="K194" s="41"/>
      <c r="L194" s="41"/>
    </row>
    <row r="195" spans="1:12" s="44" customFormat="1">
      <c r="A195" s="58"/>
      <c r="F195" s="41"/>
      <c r="G195" s="41"/>
      <c r="H195" s="41"/>
      <c r="I195" s="41"/>
      <c r="J195" s="41"/>
      <c r="K195" s="41"/>
      <c r="L195" s="41"/>
    </row>
    <row r="196" spans="1:12" s="44" customFormat="1">
      <c r="A196" s="58"/>
      <c r="F196" s="41"/>
      <c r="G196" s="41"/>
      <c r="H196" s="41"/>
      <c r="I196" s="41"/>
      <c r="J196" s="41"/>
      <c r="K196" s="41"/>
      <c r="L196" s="41"/>
    </row>
    <row r="197" spans="1:12" s="44" customFormat="1">
      <c r="A197" s="58"/>
      <c r="F197" s="41"/>
      <c r="G197" s="41"/>
      <c r="H197" s="41"/>
      <c r="I197" s="41"/>
      <c r="J197" s="41"/>
      <c r="K197" s="41"/>
      <c r="L197" s="41"/>
    </row>
    <row r="198" spans="1:12" s="44" customFormat="1">
      <c r="A198" s="58"/>
      <c r="F198" s="41"/>
      <c r="G198" s="41"/>
      <c r="H198" s="41"/>
      <c r="I198" s="41"/>
      <c r="J198" s="41"/>
      <c r="K198" s="41"/>
      <c r="L198" s="41"/>
    </row>
    <row r="199" spans="1:12" s="44" customFormat="1">
      <c r="A199" s="58"/>
      <c r="F199" s="41"/>
      <c r="G199" s="41"/>
      <c r="H199" s="41"/>
      <c r="I199" s="41"/>
      <c r="J199" s="41"/>
      <c r="K199" s="41"/>
      <c r="L199" s="41"/>
    </row>
    <row r="200" spans="1:12" s="44" customFormat="1">
      <c r="A200" s="58"/>
      <c r="F200" s="41"/>
      <c r="G200" s="41"/>
      <c r="H200" s="41"/>
      <c r="I200" s="41"/>
      <c r="J200" s="41"/>
      <c r="K200" s="41"/>
      <c r="L200" s="41"/>
    </row>
  </sheetData>
  <mergeCells count="14">
    <mergeCell ref="A1:J1"/>
    <mergeCell ref="A3:A4"/>
    <mergeCell ref="B3:B4"/>
    <mergeCell ref="C3:C4"/>
    <mergeCell ref="D3:D4"/>
    <mergeCell ref="E3:E4"/>
    <mergeCell ref="F3:F4"/>
    <mergeCell ref="G3:J3"/>
    <mergeCell ref="C50:F50"/>
    <mergeCell ref="H50:J50"/>
    <mergeCell ref="A6:J6"/>
    <mergeCell ref="A22:J22"/>
    <mergeCell ref="C49:F49"/>
    <mergeCell ref="H49:J49"/>
  </mergeCells>
  <phoneticPr fontId="3" type="noConversion"/>
  <pageMargins left="1.1811023622047245" right="0.39370078740157483" top="0.78740157480314965" bottom="0.78740157480314965" header="0.19685039370078741" footer="0.11811023622047245"/>
  <pageSetup paperSize="9" scale="56" fitToHeight="2" orientation="landscape" verticalDpi="300" r:id="rId1"/>
  <headerFooter alignWithMargins="0">
    <oddHeader xml:space="preserve">&amp;C&amp;"Times New Roman,обычный"&amp;14 
7&amp;R
&amp;"Times New Roman,обычный"&amp;14Продовження додатка 1
</oddHeader>
  </headerFooter>
  <rowBreaks count="1" manualBreakCount="1">
    <brk id="28" max="9" man="1"/>
  </rowBreaks>
  <ignoredErrors>
    <ignoredError sqref="F45:F46 F23 F29:F37 F4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26"/>
  <sheetViews>
    <sheetView zoomScale="75" zoomScaleNormal="75" zoomScaleSheetLayoutView="50" workbookViewId="0">
      <selection sqref="A1:J1"/>
    </sheetView>
  </sheetViews>
  <sheetFormatPr defaultRowHeight="18.75" outlineLevelRow="1"/>
  <cols>
    <col min="1" max="1" width="93.28515625" style="2" customWidth="1"/>
    <col min="2" max="2" width="15" style="2" customWidth="1"/>
    <col min="3" max="3" width="13.42578125" style="2" customWidth="1"/>
    <col min="4" max="10" width="16" style="2" customWidth="1"/>
    <col min="11" max="16384" width="9.140625" style="2"/>
  </cols>
  <sheetData>
    <row r="1" spans="1:10">
      <c r="A1" s="140" t="s">
        <v>158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outlineLevel="1">
      <c r="A2" s="20"/>
      <c r="B2" s="20"/>
      <c r="C2" s="20"/>
      <c r="D2" s="20"/>
      <c r="E2" s="20"/>
      <c r="F2" s="20"/>
      <c r="G2" s="20"/>
      <c r="H2" s="20"/>
      <c r="I2" s="20"/>
      <c r="J2" s="20"/>
    </row>
    <row r="3" spans="1:10" ht="48" customHeight="1">
      <c r="A3" s="154" t="s">
        <v>253</v>
      </c>
      <c r="B3" s="149" t="s">
        <v>0</v>
      </c>
      <c r="C3" s="149" t="s">
        <v>34</v>
      </c>
      <c r="D3" s="149" t="s">
        <v>69</v>
      </c>
      <c r="E3" s="149" t="s">
        <v>172</v>
      </c>
      <c r="F3" s="122" t="s">
        <v>23</v>
      </c>
      <c r="G3" s="122" t="s">
        <v>198</v>
      </c>
      <c r="H3" s="122"/>
      <c r="I3" s="122"/>
      <c r="J3" s="122"/>
    </row>
    <row r="4" spans="1:10" ht="38.25" customHeight="1">
      <c r="A4" s="155"/>
      <c r="B4" s="149"/>
      <c r="C4" s="149"/>
      <c r="D4" s="149"/>
      <c r="E4" s="149"/>
      <c r="F4" s="122"/>
      <c r="G4" s="16" t="s">
        <v>199</v>
      </c>
      <c r="H4" s="16" t="s">
        <v>200</v>
      </c>
      <c r="I4" s="16" t="s">
        <v>201</v>
      </c>
      <c r="J4" s="16" t="s">
        <v>74</v>
      </c>
    </row>
    <row r="5" spans="1:10" ht="18" customHeight="1">
      <c r="A5" s="7">
        <v>1</v>
      </c>
      <c r="B5" s="16">
        <v>2</v>
      </c>
      <c r="C5" s="16">
        <v>3</v>
      </c>
      <c r="D5" s="16">
        <v>4</v>
      </c>
      <c r="E5" s="16">
        <v>5</v>
      </c>
      <c r="F5" s="16">
        <v>6</v>
      </c>
      <c r="G5" s="16">
        <v>7</v>
      </c>
      <c r="H5" s="16">
        <v>8</v>
      </c>
      <c r="I5" s="16">
        <v>9</v>
      </c>
      <c r="J5" s="16">
        <v>10</v>
      </c>
    </row>
    <row r="6" spans="1:10" s="56" customFormat="1" ht="20.100000000000001" customHeight="1">
      <c r="A6" s="150" t="s">
        <v>162</v>
      </c>
      <c r="B6" s="150"/>
      <c r="C6" s="150"/>
      <c r="D6" s="150"/>
      <c r="E6" s="150"/>
      <c r="F6" s="150"/>
      <c r="G6" s="150"/>
      <c r="H6" s="150"/>
      <c r="I6" s="150"/>
      <c r="J6" s="150"/>
    </row>
    <row r="7" spans="1:10" ht="20.100000000000001" customHeight="1">
      <c r="A7" s="42" t="s">
        <v>183</v>
      </c>
      <c r="B7" s="9">
        <v>1170</v>
      </c>
      <c r="C7" s="105">
        <f>'I. Фін результат'!C92</f>
        <v>-12303.3</v>
      </c>
      <c r="D7" s="105">
        <f>'I. Фін результат'!D92</f>
        <v>0</v>
      </c>
      <c r="E7" s="105">
        <f>'I. Фін результат'!E92</f>
        <v>0</v>
      </c>
      <c r="F7" s="105">
        <f t="shared" ref="F7:F15" si="0">SUM(G7:J7)</f>
        <v>932.89999999999554</v>
      </c>
      <c r="G7" s="105">
        <f>'I. Фін результат'!G92</f>
        <v>216.69999999999845</v>
      </c>
      <c r="H7" s="105">
        <f>'I. Фін результат'!H92</f>
        <v>304.59999999999854</v>
      </c>
      <c r="I7" s="105">
        <f>'I. Фін результат'!I92</f>
        <v>255.79999999999927</v>
      </c>
      <c r="J7" s="105">
        <f>'I. Фін результат'!J92</f>
        <v>155.79999999999927</v>
      </c>
    </row>
    <row r="8" spans="1:10" ht="20.100000000000001" customHeight="1">
      <c r="A8" s="42" t="s">
        <v>184</v>
      </c>
      <c r="B8" s="17"/>
      <c r="C8" s="104"/>
      <c r="D8" s="104"/>
      <c r="E8" s="104"/>
      <c r="F8" s="105">
        <f t="shared" si="0"/>
        <v>0</v>
      </c>
      <c r="G8" s="104"/>
      <c r="H8" s="104"/>
      <c r="I8" s="104"/>
      <c r="J8" s="104"/>
    </row>
    <row r="9" spans="1:10" ht="20.100000000000001" customHeight="1">
      <c r="A9" s="42" t="s">
        <v>187</v>
      </c>
      <c r="B9" s="6">
        <v>3000</v>
      </c>
      <c r="C9" s="104">
        <v>1316</v>
      </c>
      <c r="D9" s="104">
        <v>0</v>
      </c>
      <c r="E9" s="104">
        <v>0</v>
      </c>
      <c r="F9" s="105">
        <f t="shared" si="0"/>
        <v>1424</v>
      </c>
      <c r="G9" s="104">
        <v>356</v>
      </c>
      <c r="H9" s="104">
        <v>356</v>
      </c>
      <c r="I9" s="104">
        <v>356</v>
      </c>
      <c r="J9" s="104">
        <v>356</v>
      </c>
    </row>
    <row r="10" spans="1:10" ht="20.100000000000001" customHeight="1">
      <c r="A10" s="42" t="s">
        <v>188</v>
      </c>
      <c r="B10" s="6">
        <v>3010</v>
      </c>
      <c r="C10" s="104">
        <v>0</v>
      </c>
      <c r="D10" s="104">
        <v>0</v>
      </c>
      <c r="E10" s="104">
        <v>0</v>
      </c>
      <c r="F10" s="105">
        <f t="shared" si="0"/>
        <v>0</v>
      </c>
      <c r="G10" s="104">
        <v>0</v>
      </c>
      <c r="H10" s="104">
        <v>0</v>
      </c>
      <c r="I10" s="104">
        <v>0</v>
      </c>
      <c r="J10" s="104">
        <v>0</v>
      </c>
    </row>
    <row r="11" spans="1:10" ht="20.100000000000001" customHeight="1">
      <c r="A11" s="42" t="s">
        <v>189</v>
      </c>
      <c r="B11" s="6">
        <v>3020</v>
      </c>
      <c r="C11" s="104">
        <v>0</v>
      </c>
      <c r="D11" s="104">
        <v>0</v>
      </c>
      <c r="E11" s="104">
        <v>0</v>
      </c>
      <c r="F11" s="105">
        <f t="shared" si="0"/>
        <v>0</v>
      </c>
      <c r="G11" s="104">
        <v>0</v>
      </c>
      <c r="H11" s="104">
        <v>0</v>
      </c>
      <c r="I11" s="104">
        <v>0</v>
      </c>
      <c r="J11" s="104">
        <v>0</v>
      </c>
    </row>
    <row r="12" spans="1:10" ht="42.75" customHeight="1">
      <c r="A12" s="42" t="s">
        <v>190</v>
      </c>
      <c r="B12" s="6">
        <v>3030</v>
      </c>
      <c r="C12" s="104">
        <v>0</v>
      </c>
      <c r="D12" s="104">
        <v>0</v>
      </c>
      <c r="E12" s="104">
        <v>0</v>
      </c>
      <c r="F12" s="105">
        <f t="shared" si="0"/>
        <v>0</v>
      </c>
      <c r="G12" s="104">
        <v>0</v>
      </c>
      <c r="H12" s="104">
        <v>0</v>
      </c>
      <c r="I12" s="104">
        <v>0</v>
      </c>
      <c r="J12" s="104">
        <v>0</v>
      </c>
    </row>
    <row r="13" spans="1:10" ht="42.75" customHeight="1">
      <c r="A13" s="42"/>
      <c r="B13" s="6"/>
      <c r="C13" s="104">
        <v>0</v>
      </c>
      <c r="D13" s="104">
        <v>0</v>
      </c>
      <c r="E13" s="104">
        <v>0</v>
      </c>
      <c r="F13" s="105">
        <f t="shared" si="0"/>
        <v>0</v>
      </c>
      <c r="G13" s="104">
        <v>0</v>
      </c>
      <c r="H13" s="104">
        <v>0</v>
      </c>
      <c r="I13" s="104">
        <v>0</v>
      </c>
      <c r="J13" s="104">
        <v>0</v>
      </c>
    </row>
    <row r="14" spans="1:10" ht="42.75" customHeight="1">
      <c r="A14" s="55" t="s">
        <v>236</v>
      </c>
      <c r="B14" s="102">
        <v>3040</v>
      </c>
      <c r="C14" s="106">
        <f>SUM(C7:C12)</f>
        <v>-10987.3</v>
      </c>
      <c r="D14" s="106">
        <f>SUM(D7:D12)</f>
        <v>0</v>
      </c>
      <c r="E14" s="106">
        <f>SUM(E7:E12)</f>
        <v>0</v>
      </c>
      <c r="F14" s="106">
        <f t="shared" si="0"/>
        <v>2356.8999999999955</v>
      </c>
      <c r="G14" s="106">
        <f>SUM(G7:G12)</f>
        <v>572.69999999999845</v>
      </c>
      <c r="H14" s="106">
        <f>SUM(H7:H12)</f>
        <v>660.59999999999854</v>
      </c>
      <c r="I14" s="106">
        <f>SUM(I7:I12)</f>
        <v>611.79999999999927</v>
      </c>
      <c r="J14" s="106">
        <f>SUM(J7:J12)</f>
        <v>511.79999999999927</v>
      </c>
    </row>
    <row r="15" spans="1:10" ht="20.100000000000001" customHeight="1">
      <c r="A15" s="42" t="s">
        <v>191</v>
      </c>
      <c r="B15" s="6">
        <v>3050</v>
      </c>
      <c r="C15" s="104">
        <v>1326</v>
      </c>
      <c r="D15" s="104">
        <v>0</v>
      </c>
      <c r="E15" s="104">
        <v>0</v>
      </c>
      <c r="F15" s="105">
        <f t="shared" si="0"/>
        <v>-2710</v>
      </c>
      <c r="G15" s="104">
        <v>-630</v>
      </c>
      <c r="H15" s="104">
        <v>-760</v>
      </c>
      <c r="I15" s="104">
        <v>-410</v>
      </c>
      <c r="J15" s="104">
        <v>-910</v>
      </c>
    </row>
    <row r="16" spans="1:10" ht="20.100000000000001" customHeight="1">
      <c r="A16" s="42" t="s">
        <v>380</v>
      </c>
      <c r="B16" s="6" t="s">
        <v>381</v>
      </c>
      <c r="C16" s="104">
        <v>-197</v>
      </c>
      <c r="D16" s="104">
        <v>0</v>
      </c>
      <c r="E16" s="104">
        <v>0</v>
      </c>
      <c r="F16" s="105">
        <f t="shared" ref="F16:F21" si="1">SUM(G16:J16)</f>
        <v>-40</v>
      </c>
      <c r="G16" s="104">
        <v>-10</v>
      </c>
      <c r="H16" s="104">
        <v>-10</v>
      </c>
      <c r="I16" s="104">
        <v>-10</v>
      </c>
      <c r="J16" s="104">
        <v>-10</v>
      </c>
    </row>
    <row r="17" spans="1:10" ht="20.100000000000001" customHeight="1">
      <c r="A17" s="42" t="s">
        <v>382</v>
      </c>
      <c r="B17" s="6" t="s">
        <v>383</v>
      </c>
      <c r="C17" s="104">
        <v>-82</v>
      </c>
      <c r="D17" s="104">
        <v>0</v>
      </c>
      <c r="E17" s="104">
        <v>0</v>
      </c>
      <c r="F17" s="105">
        <f t="shared" si="1"/>
        <v>-2000</v>
      </c>
      <c r="G17" s="104">
        <v>-1000</v>
      </c>
      <c r="H17" s="104">
        <v>-500</v>
      </c>
      <c r="I17" s="104">
        <v>0</v>
      </c>
      <c r="J17" s="104">
        <v>-500</v>
      </c>
    </row>
    <row r="18" spans="1:10" ht="20.100000000000001" customHeight="1">
      <c r="A18" s="42" t="s">
        <v>384</v>
      </c>
      <c r="B18" s="6" t="s">
        <v>385</v>
      </c>
      <c r="C18" s="104">
        <v>-880</v>
      </c>
      <c r="D18" s="104">
        <v>0</v>
      </c>
      <c r="E18" s="104">
        <v>0</v>
      </c>
      <c r="F18" s="105">
        <f t="shared" si="1"/>
        <v>-770</v>
      </c>
      <c r="G18" s="104">
        <v>-20</v>
      </c>
      <c r="H18" s="104">
        <v>-150</v>
      </c>
      <c r="I18" s="104">
        <v>-300</v>
      </c>
      <c r="J18" s="104">
        <v>-300</v>
      </c>
    </row>
    <row r="19" spans="1:10" ht="20.100000000000001" customHeight="1">
      <c r="A19" s="42" t="s">
        <v>386</v>
      </c>
      <c r="B19" s="6" t="s">
        <v>387</v>
      </c>
      <c r="C19" s="104">
        <v>3215</v>
      </c>
      <c r="D19" s="104">
        <v>0</v>
      </c>
      <c r="E19" s="104">
        <v>0</v>
      </c>
      <c r="F19" s="105">
        <f t="shared" si="1"/>
        <v>500</v>
      </c>
      <c r="G19" s="104">
        <v>500</v>
      </c>
      <c r="H19" s="104">
        <v>0</v>
      </c>
      <c r="I19" s="104">
        <v>0</v>
      </c>
      <c r="J19" s="104">
        <v>0</v>
      </c>
    </row>
    <row r="20" spans="1:10" ht="20.100000000000001" customHeight="1">
      <c r="A20" s="42" t="s">
        <v>388</v>
      </c>
      <c r="B20" s="6" t="s">
        <v>389</v>
      </c>
      <c r="C20" s="104">
        <v>-730</v>
      </c>
      <c r="D20" s="104">
        <v>0</v>
      </c>
      <c r="E20" s="104">
        <v>0</v>
      </c>
      <c r="F20" s="105">
        <f t="shared" si="1"/>
        <v>-400</v>
      </c>
      <c r="G20" s="104">
        <v>-100</v>
      </c>
      <c r="H20" s="104">
        <v>-100</v>
      </c>
      <c r="I20" s="104">
        <v>-100</v>
      </c>
      <c r="J20" s="104">
        <v>-100</v>
      </c>
    </row>
    <row r="21" spans="1:10" ht="20.100000000000001" customHeight="1">
      <c r="A21" s="42"/>
      <c r="B21" s="6"/>
      <c r="C21" s="104">
        <v>0</v>
      </c>
      <c r="D21" s="104">
        <v>0</v>
      </c>
      <c r="E21" s="104">
        <v>0</v>
      </c>
      <c r="F21" s="105">
        <f t="shared" si="1"/>
        <v>0</v>
      </c>
      <c r="G21" s="104">
        <v>0</v>
      </c>
      <c r="H21" s="104">
        <v>0</v>
      </c>
      <c r="I21" s="104">
        <v>0</v>
      </c>
      <c r="J21" s="104">
        <v>0</v>
      </c>
    </row>
    <row r="22" spans="1:10" ht="20.100000000000001" customHeight="1">
      <c r="A22" s="42" t="s">
        <v>192</v>
      </c>
      <c r="B22" s="6">
        <v>3060</v>
      </c>
      <c r="C22" s="104">
        <v>2398</v>
      </c>
      <c r="D22" s="104">
        <v>0</v>
      </c>
      <c r="E22" s="104">
        <v>0</v>
      </c>
      <c r="F22" s="105">
        <f>SUM(G22:J22)</f>
        <v>370</v>
      </c>
      <c r="G22" s="104">
        <v>290</v>
      </c>
      <c r="H22" s="104">
        <v>40</v>
      </c>
      <c r="I22" s="104">
        <v>40</v>
      </c>
      <c r="J22" s="104">
        <v>0</v>
      </c>
    </row>
    <row r="23" spans="1:10" ht="20.100000000000001" customHeight="1">
      <c r="A23" s="42" t="s">
        <v>390</v>
      </c>
      <c r="B23" s="6" t="s">
        <v>391</v>
      </c>
      <c r="C23" s="104">
        <v>978</v>
      </c>
      <c r="D23" s="104">
        <v>0</v>
      </c>
      <c r="E23" s="104">
        <v>0</v>
      </c>
      <c r="F23" s="105">
        <f t="shared" ref="F23:F29" si="2">SUM(G23:J23)</f>
        <v>400</v>
      </c>
      <c r="G23" s="104">
        <v>250</v>
      </c>
      <c r="H23" s="104">
        <v>50</v>
      </c>
      <c r="I23" s="104">
        <v>50</v>
      </c>
      <c r="J23" s="104">
        <v>50</v>
      </c>
    </row>
    <row r="24" spans="1:10" ht="20.100000000000001" customHeight="1">
      <c r="A24" s="42" t="s">
        <v>392</v>
      </c>
      <c r="B24" s="6" t="s">
        <v>393</v>
      </c>
      <c r="C24" s="104">
        <v>-41</v>
      </c>
      <c r="D24" s="104">
        <v>0</v>
      </c>
      <c r="E24" s="104">
        <v>0</v>
      </c>
      <c r="F24" s="105">
        <f t="shared" si="2"/>
        <v>-130</v>
      </c>
      <c r="G24" s="104">
        <v>-10</v>
      </c>
      <c r="H24" s="104">
        <v>-10</v>
      </c>
      <c r="I24" s="104">
        <v>-10</v>
      </c>
      <c r="J24" s="104">
        <v>-100</v>
      </c>
    </row>
    <row r="25" spans="1:10" ht="20.100000000000001" customHeight="1">
      <c r="A25" s="42" t="s">
        <v>394</v>
      </c>
      <c r="B25" s="6" t="s">
        <v>395</v>
      </c>
      <c r="C25" s="104">
        <v>4</v>
      </c>
      <c r="D25" s="104">
        <v>0</v>
      </c>
      <c r="E25" s="104">
        <v>0</v>
      </c>
      <c r="F25" s="105">
        <f t="shared" si="2"/>
        <v>0</v>
      </c>
      <c r="G25" s="104">
        <v>0</v>
      </c>
      <c r="H25" s="104">
        <v>0</v>
      </c>
      <c r="I25" s="104">
        <v>0</v>
      </c>
      <c r="J25" s="104">
        <v>0</v>
      </c>
    </row>
    <row r="26" spans="1:10" ht="20.100000000000001" customHeight="1">
      <c r="A26" s="42" t="s">
        <v>396</v>
      </c>
      <c r="B26" s="6" t="s">
        <v>397</v>
      </c>
      <c r="C26" s="104">
        <v>4</v>
      </c>
      <c r="D26" s="104">
        <v>0</v>
      </c>
      <c r="E26" s="104">
        <v>0</v>
      </c>
      <c r="F26" s="105">
        <f t="shared" si="2"/>
        <v>0</v>
      </c>
      <c r="G26" s="104">
        <v>0</v>
      </c>
      <c r="H26" s="104">
        <v>0</v>
      </c>
      <c r="I26" s="104">
        <v>0</v>
      </c>
      <c r="J26" s="104">
        <v>0</v>
      </c>
    </row>
    <row r="27" spans="1:10" ht="20.100000000000001" customHeight="1">
      <c r="A27" s="42" t="s">
        <v>398</v>
      </c>
      <c r="B27" s="6" t="s">
        <v>399</v>
      </c>
      <c r="C27" s="104">
        <v>1280</v>
      </c>
      <c r="D27" s="104">
        <v>0</v>
      </c>
      <c r="E27" s="104">
        <v>0</v>
      </c>
      <c r="F27" s="105">
        <f t="shared" si="2"/>
        <v>250</v>
      </c>
      <c r="G27" s="104">
        <v>100</v>
      </c>
      <c r="H27" s="104">
        <v>50</v>
      </c>
      <c r="I27" s="104">
        <v>50</v>
      </c>
      <c r="J27" s="104">
        <v>50</v>
      </c>
    </row>
    <row r="28" spans="1:10" ht="20.100000000000001" customHeight="1">
      <c r="A28" s="42" t="s">
        <v>400</v>
      </c>
      <c r="B28" s="6" t="s">
        <v>401</v>
      </c>
      <c r="C28" s="104">
        <v>173</v>
      </c>
      <c r="D28" s="104">
        <v>0</v>
      </c>
      <c r="E28" s="104">
        <v>0</v>
      </c>
      <c r="F28" s="105">
        <f t="shared" si="2"/>
        <v>-150</v>
      </c>
      <c r="G28" s="104">
        <v>-50</v>
      </c>
      <c r="H28" s="104">
        <v>-50</v>
      </c>
      <c r="I28" s="104">
        <v>-50</v>
      </c>
      <c r="J28" s="104">
        <v>0</v>
      </c>
    </row>
    <row r="29" spans="1:10" ht="20.100000000000001" customHeight="1">
      <c r="A29" s="42"/>
      <c r="B29" s="6"/>
      <c r="C29" s="104">
        <v>0</v>
      </c>
      <c r="D29" s="104">
        <v>0</v>
      </c>
      <c r="E29" s="104">
        <v>0</v>
      </c>
      <c r="F29" s="105">
        <f t="shared" si="2"/>
        <v>0</v>
      </c>
      <c r="G29" s="104">
        <v>0</v>
      </c>
      <c r="H29" s="104">
        <v>0</v>
      </c>
      <c r="I29" s="104">
        <v>0</v>
      </c>
      <c r="J29" s="104">
        <v>0</v>
      </c>
    </row>
    <row r="30" spans="1:10" ht="20.100000000000001" customHeight="1">
      <c r="A30" s="55" t="s">
        <v>185</v>
      </c>
      <c r="B30" s="102">
        <v>3070</v>
      </c>
      <c r="C30" s="106">
        <f>SUM(C14,C15,C22)</f>
        <v>-7263.2999999999993</v>
      </c>
      <c r="D30" s="106">
        <f>SUM(D14,D15,D22)</f>
        <v>0</v>
      </c>
      <c r="E30" s="106">
        <f>SUM(E14,E15,E22)</f>
        <v>0</v>
      </c>
      <c r="F30" s="106">
        <f>SUM(G30:J30)</f>
        <v>16.899999999995543</v>
      </c>
      <c r="G30" s="106">
        <f>SUM(G14,G15,G22)</f>
        <v>232.69999999999845</v>
      </c>
      <c r="H30" s="106">
        <f>SUM(H14,H15,H22)</f>
        <v>-59.400000000001455</v>
      </c>
      <c r="I30" s="106">
        <f>SUM(I14,I15,I22)</f>
        <v>241.79999999999927</v>
      </c>
      <c r="J30" s="106">
        <f>SUM(J14,J15,J22)</f>
        <v>-398.20000000000073</v>
      </c>
    </row>
    <row r="31" spans="1:10" ht="20.100000000000001" customHeight="1">
      <c r="A31" s="42" t="s">
        <v>186</v>
      </c>
      <c r="B31" s="6">
        <v>3080</v>
      </c>
      <c r="C31" s="104">
        <v>-231</v>
      </c>
      <c r="D31" s="104">
        <v>0</v>
      </c>
      <c r="E31" s="104">
        <v>0</v>
      </c>
      <c r="F31" s="105">
        <f>SUM(G31:J31)</f>
        <v>-167.8</v>
      </c>
      <c r="G31" s="104">
        <v>-39</v>
      </c>
      <c r="H31" s="104">
        <v>-54.8</v>
      </c>
      <c r="I31" s="104">
        <v>-46</v>
      </c>
      <c r="J31" s="104">
        <v>-28</v>
      </c>
    </row>
    <row r="32" spans="1:10" ht="20.100000000000001" customHeight="1">
      <c r="A32" s="10" t="s">
        <v>161</v>
      </c>
      <c r="B32" s="102">
        <v>3090</v>
      </c>
      <c r="C32" s="106">
        <f>SUM(C30:C31)</f>
        <v>-7494.2999999999993</v>
      </c>
      <c r="D32" s="106">
        <f>SUM(D30:D31)</f>
        <v>0</v>
      </c>
      <c r="E32" s="106">
        <f>SUM(E30:E31)</f>
        <v>0</v>
      </c>
      <c r="F32" s="106">
        <f>SUM(G32:J32)</f>
        <v>-150.90000000000447</v>
      </c>
      <c r="G32" s="106">
        <f>SUM(G30:G31)</f>
        <v>193.69999999999845</v>
      </c>
      <c r="H32" s="106">
        <f>SUM(H30:H31)</f>
        <v>-114.20000000000145</v>
      </c>
      <c r="I32" s="106">
        <f>SUM(I30:I31)</f>
        <v>195.79999999999927</v>
      </c>
      <c r="J32" s="106">
        <f>SUM(J30:J31)</f>
        <v>-426.20000000000073</v>
      </c>
    </row>
    <row r="33" spans="1:10" ht="20.100000000000001" customHeight="1">
      <c r="A33" s="150" t="s">
        <v>163</v>
      </c>
      <c r="B33" s="150"/>
      <c r="C33" s="150"/>
      <c r="D33" s="150"/>
      <c r="E33" s="150"/>
      <c r="F33" s="150"/>
      <c r="G33" s="150"/>
      <c r="H33" s="150"/>
      <c r="I33" s="150"/>
      <c r="J33" s="150"/>
    </row>
    <row r="34" spans="1:10" ht="20.100000000000001" customHeight="1">
      <c r="A34" s="55" t="s">
        <v>272</v>
      </c>
      <c r="B34" s="9"/>
      <c r="C34" s="104"/>
      <c r="D34" s="104"/>
      <c r="E34" s="104"/>
      <c r="F34" s="104"/>
      <c r="G34" s="104"/>
      <c r="H34" s="104"/>
      <c r="I34" s="104"/>
      <c r="J34" s="104"/>
    </row>
    <row r="35" spans="1:10" ht="20.100000000000001" customHeight="1">
      <c r="A35" s="8" t="s">
        <v>35</v>
      </c>
      <c r="B35" s="9">
        <v>3200</v>
      </c>
      <c r="C35" s="104">
        <v>0</v>
      </c>
      <c r="D35" s="104">
        <v>0</v>
      </c>
      <c r="E35" s="104">
        <v>0</v>
      </c>
      <c r="F35" s="105">
        <f>SUM(G35:J35)</f>
        <v>0</v>
      </c>
      <c r="G35" s="104">
        <v>0</v>
      </c>
      <c r="H35" s="104">
        <v>0</v>
      </c>
      <c r="I35" s="104">
        <v>0</v>
      </c>
      <c r="J35" s="104">
        <v>0</v>
      </c>
    </row>
    <row r="36" spans="1:10" ht="20.100000000000001" customHeight="1">
      <c r="A36" s="8" t="s">
        <v>36</v>
      </c>
      <c r="B36" s="9">
        <v>3210</v>
      </c>
      <c r="C36" s="104">
        <v>0</v>
      </c>
      <c r="D36" s="104">
        <v>0</v>
      </c>
      <c r="E36" s="104">
        <v>0</v>
      </c>
      <c r="F36" s="105">
        <f>SUM(G36:J36)</f>
        <v>0</v>
      </c>
      <c r="G36" s="104">
        <v>0</v>
      </c>
      <c r="H36" s="104">
        <v>0</v>
      </c>
      <c r="I36" s="104">
        <v>0</v>
      </c>
      <c r="J36" s="104">
        <v>0</v>
      </c>
    </row>
    <row r="37" spans="1:10" ht="20.100000000000001" customHeight="1">
      <c r="A37" s="8" t="s">
        <v>56</v>
      </c>
      <c r="B37" s="9">
        <v>3220</v>
      </c>
      <c r="C37" s="104">
        <v>0</v>
      </c>
      <c r="D37" s="104">
        <v>0</v>
      </c>
      <c r="E37" s="104">
        <v>0</v>
      </c>
      <c r="F37" s="105">
        <f>SUM(G37:J37)</f>
        <v>0</v>
      </c>
      <c r="G37" s="104">
        <v>0</v>
      </c>
      <c r="H37" s="104">
        <v>0</v>
      </c>
      <c r="I37" s="104">
        <v>0</v>
      </c>
      <c r="J37" s="104">
        <v>0</v>
      </c>
    </row>
    <row r="38" spans="1:10" ht="20.100000000000001" customHeight="1">
      <c r="A38" s="42" t="s">
        <v>167</v>
      </c>
      <c r="B38" s="9"/>
      <c r="C38" s="104"/>
      <c r="D38" s="104"/>
      <c r="E38" s="104"/>
      <c r="F38" s="104"/>
      <c r="G38" s="104"/>
      <c r="H38" s="104"/>
      <c r="I38" s="104"/>
      <c r="J38" s="104"/>
    </row>
    <row r="39" spans="1:10" ht="20.100000000000001" customHeight="1">
      <c r="A39" s="8" t="s">
        <v>168</v>
      </c>
      <c r="B39" s="9">
        <v>3230</v>
      </c>
      <c r="C39" s="104">
        <v>157</v>
      </c>
      <c r="D39" s="104">
        <v>0</v>
      </c>
      <c r="E39" s="104">
        <v>0</v>
      </c>
      <c r="F39" s="105">
        <f>SUM(G39:J39)</f>
        <v>150</v>
      </c>
      <c r="G39" s="104">
        <v>0</v>
      </c>
      <c r="H39" s="104">
        <v>50</v>
      </c>
      <c r="I39" s="104">
        <v>50</v>
      </c>
      <c r="J39" s="104">
        <v>50</v>
      </c>
    </row>
    <row r="40" spans="1:10" ht="20.100000000000001" customHeight="1">
      <c r="A40" s="8" t="s">
        <v>169</v>
      </c>
      <c r="B40" s="9">
        <v>3240</v>
      </c>
      <c r="C40" s="104">
        <v>0</v>
      </c>
      <c r="D40" s="104">
        <v>0</v>
      </c>
      <c r="E40" s="104">
        <v>0</v>
      </c>
      <c r="F40" s="105">
        <f>SUM(G40:J40)</f>
        <v>0</v>
      </c>
      <c r="G40" s="104">
        <v>0</v>
      </c>
      <c r="H40" s="104">
        <v>0</v>
      </c>
      <c r="I40" s="104">
        <v>0</v>
      </c>
      <c r="J40" s="104">
        <v>0</v>
      </c>
    </row>
    <row r="41" spans="1:10" ht="20.100000000000001" customHeight="1">
      <c r="A41" s="42" t="s">
        <v>170</v>
      </c>
      <c r="B41" s="9">
        <v>3250</v>
      </c>
      <c r="C41" s="104">
        <v>0</v>
      </c>
      <c r="D41" s="104">
        <v>0</v>
      </c>
      <c r="E41" s="104">
        <v>0</v>
      </c>
      <c r="F41" s="105">
        <f>SUM(G41:J41)</f>
        <v>0</v>
      </c>
      <c r="G41" s="104">
        <v>0</v>
      </c>
      <c r="H41" s="104">
        <v>0</v>
      </c>
      <c r="I41" s="104">
        <v>0</v>
      </c>
      <c r="J41" s="104">
        <v>0</v>
      </c>
    </row>
    <row r="42" spans="1:10" ht="20.100000000000001" customHeight="1">
      <c r="A42" s="8" t="s">
        <v>118</v>
      </c>
      <c r="B42" s="9">
        <v>3260</v>
      </c>
      <c r="C42" s="104">
        <v>0</v>
      </c>
      <c r="D42" s="104">
        <v>0</v>
      </c>
      <c r="E42" s="104">
        <v>0</v>
      </c>
      <c r="F42" s="105">
        <f>SUM(G42:J42)</f>
        <v>0</v>
      </c>
      <c r="G42" s="104">
        <v>0</v>
      </c>
      <c r="H42" s="104">
        <v>0</v>
      </c>
      <c r="I42" s="104">
        <v>0</v>
      </c>
      <c r="J42" s="104">
        <v>0</v>
      </c>
    </row>
    <row r="43" spans="1:10" ht="20.100000000000001" customHeight="1">
      <c r="A43" s="8"/>
      <c r="B43" s="9"/>
      <c r="C43" s="104">
        <v>0</v>
      </c>
      <c r="D43" s="104">
        <v>0</v>
      </c>
      <c r="E43" s="104">
        <v>0</v>
      </c>
      <c r="F43" s="105">
        <f>SUM(G43:J43)</f>
        <v>0</v>
      </c>
      <c r="G43" s="104">
        <v>0</v>
      </c>
      <c r="H43" s="104">
        <v>0</v>
      </c>
      <c r="I43" s="104">
        <v>0</v>
      </c>
      <c r="J43" s="104">
        <v>0</v>
      </c>
    </row>
    <row r="44" spans="1:10" ht="20.100000000000001" customHeight="1">
      <c r="A44" s="55" t="s">
        <v>274</v>
      </c>
      <c r="B44" s="9"/>
      <c r="C44" s="104"/>
      <c r="D44" s="104"/>
      <c r="E44" s="104"/>
      <c r="F44" s="104"/>
      <c r="G44" s="104"/>
      <c r="H44" s="104"/>
      <c r="I44" s="104"/>
      <c r="J44" s="104"/>
    </row>
    <row r="45" spans="1:10" ht="20.100000000000001" customHeight="1">
      <c r="A45" s="8" t="s">
        <v>119</v>
      </c>
      <c r="B45" s="9">
        <v>3270</v>
      </c>
      <c r="C45" s="104">
        <v>-13874.4</v>
      </c>
      <c r="D45" s="104">
        <v>0</v>
      </c>
      <c r="E45" s="104">
        <v>0</v>
      </c>
      <c r="F45" s="105">
        <f t="shared" ref="F45:F56" si="3">SUM(G45:J45)</f>
        <v>-22650</v>
      </c>
      <c r="G45" s="104">
        <v>-2000</v>
      </c>
      <c r="H45" s="104">
        <v>-7150</v>
      </c>
      <c r="I45" s="104">
        <v>-7150</v>
      </c>
      <c r="J45" s="104">
        <v>-6350</v>
      </c>
    </row>
    <row r="46" spans="1:10" ht="20.100000000000001" customHeight="1">
      <c r="A46" s="8" t="s">
        <v>402</v>
      </c>
      <c r="B46" s="6" t="s">
        <v>403</v>
      </c>
      <c r="C46" s="104">
        <v>0</v>
      </c>
      <c r="D46" s="104">
        <v>0</v>
      </c>
      <c r="E46" s="104">
        <v>0</v>
      </c>
      <c r="F46" s="105">
        <f>SUM(G46:J46)</f>
        <v>-450</v>
      </c>
      <c r="G46" s="104">
        <v>0</v>
      </c>
      <c r="H46" s="104">
        <v>-150</v>
      </c>
      <c r="I46" s="104">
        <v>-150</v>
      </c>
      <c r="J46" s="104">
        <v>-150</v>
      </c>
    </row>
    <row r="47" spans="1:10" ht="20.100000000000001" customHeight="1">
      <c r="A47" s="8" t="s">
        <v>404</v>
      </c>
      <c r="B47" s="6" t="s">
        <v>405</v>
      </c>
      <c r="C47" s="104">
        <v>-13874.4</v>
      </c>
      <c r="D47" s="104">
        <v>0</v>
      </c>
      <c r="E47" s="104">
        <v>0</v>
      </c>
      <c r="F47" s="105">
        <f>SUM(G47:J47)</f>
        <v>-22200</v>
      </c>
      <c r="G47" s="104">
        <v>-2000</v>
      </c>
      <c r="H47" s="104">
        <v>-7000</v>
      </c>
      <c r="I47" s="104">
        <v>-7000</v>
      </c>
      <c r="J47" s="104">
        <v>-6200</v>
      </c>
    </row>
    <row r="48" spans="1:10" ht="20.100000000000001" customHeight="1">
      <c r="A48" s="8"/>
      <c r="B48" s="9"/>
      <c r="C48" s="104">
        <v>0</v>
      </c>
      <c r="D48" s="104">
        <v>0</v>
      </c>
      <c r="E48" s="104">
        <v>0</v>
      </c>
      <c r="F48" s="105">
        <f>SUM(G48:J48)</f>
        <v>0</v>
      </c>
      <c r="G48" s="104">
        <v>0</v>
      </c>
      <c r="H48" s="104">
        <v>0</v>
      </c>
      <c r="I48" s="104">
        <v>0</v>
      </c>
      <c r="J48" s="104">
        <v>0</v>
      </c>
    </row>
    <row r="49" spans="1:10" ht="20.100000000000001" customHeight="1">
      <c r="A49" s="8" t="s">
        <v>120</v>
      </c>
      <c r="B49" s="9">
        <v>3280</v>
      </c>
      <c r="C49" s="104">
        <v>0</v>
      </c>
      <c r="D49" s="104">
        <v>0</v>
      </c>
      <c r="E49" s="104">
        <v>0</v>
      </c>
      <c r="F49" s="105">
        <f t="shared" si="3"/>
        <v>0</v>
      </c>
      <c r="G49" s="104">
        <v>0</v>
      </c>
      <c r="H49" s="104">
        <v>0</v>
      </c>
      <c r="I49" s="104">
        <v>0</v>
      </c>
      <c r="J49" s="104">
        <v>0</v>
      </c>
    </row>
    <row r="50" spans="1:10" ht="20.100000000000001" customHeight="1">
      <c r="A50" s="8"/>
      <c r="B50" s="9"/>
      <c r="C50" s="104">
        <v>0</v>
      </c>
      <c r="D50" s="104">
        <v>0</v>
      </c>
      <c r="E50" s="104">
        <v>0</v>
      </c>
      <c r="F50" s="105">
        <f>SUM(G50:J50)</f>
        <v>0</v>
      </c>
      <c r="G50" s="104">
        <v>0</v>
      </c>
      <c r="H50" s="104">
        <v>0</v>
      </c>
      <c r="I50" s="104">
        <v>0</v>
      </c>
      <c r="J50" s="104">
        <v>0</v>
      </c>
    </row>
    <row r="51" spans="1:10" ht="20.100000000000001" customHeight="1">
      <c r="A51" s="8" t="s">
        <v>121</v>
      </c>
      <c r="B51" s="9">
        <v>3290</v>
      </c>
      <c r="C51" s="104">
        <v>0</v>
      </c>
      <c r="D51" s="104">
        <v>0</v>
      </c>
      <c r="E51" s="104">
        <v>0</v>
      </c>
      <c r="F51" s="105">
        <f t="shared" si="3"/>
        <v>0</v>
      </c>
      <c r="G51" s="104">
        <v>0</v>
      </c>
      <c r="H51" s="104">
        <v>0</v>
      </c>
      <c r="I51" s="104">
        <v>0</v>
      </c>
      <c r="J51" s="104">
        <v>0</v>
      </c>
    </row>
    <row r="52" spans="1:10" ht="20.100000000000001" customHeight="1">
      <c r="A52" s="8"/>
      <c r="B52" s="9"/>
      <c r="C52" s="104">
        <v>0</v>
      </c>
      <c r="D52" s="104">
        <v>0</v>
      </c>
      <c r="E52" s="104">
        <v>0</v>
      </c>
      <c r="F52" s="105">
        <f>SUM(G52:J52)</f>
        <v>0</v>
      </c>
      <c r="G52" s="104">
        <v>0</v>
      </c>
      <c r="H52" s="104">
        <v>0</v>
      </c>
      <c r="I52" s="104">
        <v>0</v>
      </c>
      <c r="J52" s="104">
        <v>0</v>
      </c>
    </row>
    <row r="53" spans="1:10" ht="20.100000000000001" customHeight="1">
      <c r="A53" s="8" t="s">
        <v>57</v>
      </c>
      <c r="B53" s="9">
        <v>3300</v>
      </c>
      <c r="C53" s="104">
        <v>0</v>
      </c>
      <c r="D53" s="104">
        <v>0</v>
      </c>
      <c r="E53" s="104">
        <v>0</v>
      </c>
      <c r="F53" s="105">
        <f t="shared" si="3"/>
        <v>0</v>
      </c>
      <c r="G53" s="104">
        <v>0</v>
      </c>
      <c r="H53" s="104">
        <v>0</v>
      </c>
      <c r="I53" s="104">
        <v>0</v>
      </c>
      <c r="J53" s="104">
        <v>0</v>
      </c>
    </row>
    <row r="54" spans="1:10" ht="20.100000000000001" customHeight="1">
      <c r="A54" s="8" t="s">
        <v>112</v>
      </c>
      <c r="B54" s="9">
        <v>3310</v>
      </c>
      <c r="C54" s="104">
        <v>0</v>
      </c>
      <c r="D54" s="104">
        <v>0</v>
      </c>
      <c r="E54" s="104">
        <v>0</v>
      </c>
      <c r="F54" s="105">
        <f t="shared" si="3"/>
        <v>0</v>
      </c>
      <c r="G54" s="104">
        <v>0</v>
      </c>
      <c r="H54" s="104">
        <v>0</v>
      </c>
      <c r="I54" s="104">
        <v>0</v>
      </c>
      <c r="J54" s="104">
        <v>0</v>
      </c>
    </row>
    <row r="55" spans="1:10" ht="20.100000000000001" customHeight="1">
      <c r="A55" s="8"/>
      <c r="B55" s="9"/>
      <c r="C55" s="104">
        <v>0</v>
      </c>
      <c r="D55" s="104">
        <v>0</v>
      </c>
      <c r="E55" s="104">
        <v>0</v>
      </c>
      <c r="F55" s="105">
        <f>SUM(G55:J55)</f>
        <v>0</v>
      </c>
      <c r="G55" s="104">
        <v>0</v>
      </c>
      <c r="H55" s="104">
        <v>0</v>
      </c>
      <c r="I55" s="104">
        <v>0</v>
      </c>
      <c r="J55" s="104">
        <v>0</v>
      </c>
    </row>
    <row r="56" spans="1:10" ht="20.100000000000001" customHeight="1">
      <c r="A56" s="55" t="s">
        <v>164</v>
      </c>
      <c r="B56" s="11">
        <v>3320</v>
      </c>
      <c r="C56" s="106">
        <f>SUM(C35:C37,C39:C42,C45,C49,C51,C53,C54)</f>
        <v>-13717.4</v>
      </c>
      <c r="D56" s="106">
        <f>SUM(D35:D37,D39:D42,D45,D49,D51,D53,D54)</f>
        <v>0</v>
      </c>
      <c r="E56" s="106">
        <f>SUM(E35:E37,E39:E42,E45,E49,E51,E53,E54)</f>
        <v>0</v>
      </c>
      <c r="F56" s="106">
        <f t="shared" si="3"/>
        <v>-22500</v>
      </c>
      <c r="G56" s="106">
        <f>SUM(G35:G37,G39:G42,G45,G49,G51,G53,G54)</f>
        <v>-2000</v>
      </c>
      <c r="H56" s="106">
        <f>SUM(H35:H37,H39:H42,H45,H49,H51,H53,H54)</f>
        <v>-7100</v>
      </c>
      <c r="I56" s="106">
        <f>SUM(I35:I37,I39:I42,I45,I49,I51,I53,I54)</f>
        <v>-7100</v>
      </c>
      <c r="J56" s="106">
        <f>SUM(J35:J37,J39:J42,J45,J49,J51,J53,J54)</f>
        <v>-6300</v>
      </c>
    </row>
    <row r="57" spans="1:10" ht="20.100000000000001" customHeight="1">
      <c r="A57" s="150" t="s">
        <v>165</v>
      </c>
      <c r="B57" s="150"/>
      <c r="C57" s="150"/>
      <c r="D57" s="150"/>
      <c r="E57" s="150"/>
      <c r="F57" s="150"/>
      <c r="G57" s="150"/>
      <c r="H57" s="150"/>
      <c r="I57" s="150"/>
      <c r="J57" s="150"/>
    </row>
    <row r="58" spans="1:10" ht="20.100000000000001" customHeight="1">
      <c r="A58" s="55" t="s">
        <v>273</v>
      </c>
      <c r="B58" s="9"/>
      <c r="C58" s="104"/>
      <c r="D58" s="104"/>
      <c r="E58" s="104"/>
      <c r="F58" s="104"/>
      <c r="G58" s="104"/>
      <c r="H58" s="104"/>
      <c r="I58" s="104"/>
      <c r="J58" s="104"/>
    </row>
    <row r="59" spans="1:10" ht="20.100000000000001" customHeight="1">
      <c r="A59" s="42" t="s">
        <v>171</v>
      </c>
      <c r="B59" s="9">
        <v>3400</v>
      </c>
      <c r="C59" s="104">
        <v>21203</v>
      </c>
      <c r="D59" s="104">
        <v>0</v>
      </c>
      <c r="E59" s="104">
        <v>0</v>
      </c>
      <c r="F59" s="105">
        <f>SUM(G59:J59)</f>
        <v>23200</v>
      </c>
      <c r="G59" s="104">
        <v>1700</v>
      </c>
      <c r="H59" s="104">
        <v>7500</v>
      </c>
      <c r="I59" s="104">
        <v>7000</v>
      </c>
      <c r="J59" s="104">
        <v>7000</v>
      </c>
    </row>
    <row r="60" spans="1:10" ht="20.100000000000001" customHeight="1">
      <c r="A60" s="8" t="s">
        <v>87</v>
      </c>
      <c r="C60" s="104"/>
      <c r="D60" s="104"/>
      <c r="E60" s="104"/>
      <c r="F60" s="104"/>
      <c r="G60" s="104"/>
      <c r="H60" s="104"/>
      <c r="I60" s="104"/>
      <c r="J60" s="104"/>
    </row>
    <row r="61" spans="1:10" ht="20.100000000000001" customHeight="1">
      <c r="A61" s="8" t="s">
        <v>86</v>
      </c>
      <c r="B61" s="9">
        <v>3410</v>
      </c>
      <c r="C61" s="104">
        <v>0</v>
      </c>
      <c r="D61" s="104">
        <v>0</v>
      </c>
      <c r="E61" s="104">
        <v>0</v>
      </c>
      <c r="F61" s="105">
        <f>SUM(G61:J61)</f>
        <v>0</v>
      </c>
      <c r="G61" s="104">
        <v>0</v>
      </c>
      <c r="H61" s="104">
        <v>0</v>
      </c>
      <c r="I61" s="104">
        <v>0</v>
      </c>
      <c r="J61" s="104">
        <v>0</v>
      </c>
    </row>
    <row r="62" spans="1:10" ht="20.100000000000001" customHeight="1">
      <c r="A62" s="8" t="s">
        <v>91</v>
      </c>
      <c r="B62" s="6">
        <v>3420</v>
      </c>
      <c r="C62" s="104">
        <v>0</v>
      </c>
      <c r="D62" s="104">
        <v>0</v>
      </c>
      <c r="E62" s="104">
        <v>0</v>
      </c>
      <c r="F62" s="105">
        <f>SUM(G62:J62)</f>
        <v>0</v>
      </c>
      <c r="G62" s="104">
        <v>0</v>
      </c>
      <c r="H62" s="104">
        <v>0</v>
      </c>
      <c r="I62" s="104">
        <v>0</v>
      </c>
      <c r="J62" s="104">
        <v>0</v>
      </c>
    </row>
    <row r="63" spans="1:10" ht="20.100000000000001" customHeight="1">
      <c r="A63" s="8" t="s">
        <v>122</v>
      </c>
      <c r="B63" s="9">
        <v>3430</v>
      </c>
      <c r="C63" s="104">
        <v>0</v>
      </c>
      <c r="D63" s="104">
        <v>0</v>
      </c>
      <c r="E63" s="104">
        <v>0</v>
      </c>
      <c r="F63" s="105">
        <f>SUM(G63:J63)</f>
        <v>0</v>
      </c>
      <c r="G63" s="104">
        <v>0</v>
      </c>
      <c r="H63" s="104">
        <v>0</v>
      </c>
      <c r="I63" s="104">
        <v>0</v>
      </c>
      <c r="J63" s="104">
        <v>0</v>
      </c>
    </row>
    <row r="64" spans="1:10" ht="20.100000000000001" customHeight="1">
      <c r="A64" s="8" t="s">
        <v>89</v>
      </c>
      <c r="B64" s="9"/>
      <c r="C64" s="104"/>
      <c r="D64" s="104"/>
      <c r="E64" s="104"/>
      <c r="F64" s="104"/>
      <c r="G64" s="104"/>
      <c r="H64" s="104"/>
      <c r="I64" s="104"/>
      <c r="J64" s="104"/>
    </row>
    <row r="65" spans="1:10" ht="20.100000000000001" customHeight="1">
      <c r="A65" s="8" t="s">
        <v>86</v>
      </c>
      <c r="B65" s="6">
        <v>3440</v>
      </c>
      <c r="C65" s="104">
        <v>0</v>
      </c>
      <c r="D65" s="104">
        <v>0</v>
      </c>
      <c r="E65" s="104">
        <v>0</v>
      </c>
      <c r="F65" s="105">
        <f t="shared" ref="F65:F71" si="4">SUM(G65:J65)</f>
        <v>0</v>
      </c>
      <c r="G65" s="104">
        <v>0</v>
      </c>
      <c r="H65" s="104">
        <v>0</v>
      </c>
      <c r="I65" s="104">
        <v>0</v>
      </c>
      <c r="J65" s="104">
        <v>0</v>
      </c>
    </row>
    <row r="66" spans="1:10" ht="20.100000000000001" customHeight="1">
      <c r="A66" s="8" t="s">
        <v>91</v>
      </c>
      <c r="B66" s="6">
        <v>3450</v>
      </c>
      <c r="C66" s="104">
        <v>0</v>
      </c>
      <c r="D66" s="104">
        <v>0</v>
      </c>
      <c r="E66" s="104">
        <v>0</v>
      </c>
      <c r="F66" s="105">
        <f t="shared" si="4"/>
        <v>0</v>
      </c>
      <c r="G66" s="104">
        <v>0</v>
      </c>
      <c r="H66" s="104">
        <v>0</v>
      </c>
      <c r="I66" s="104">
        <v>0</v>
      </c>
      <c r="J66" s="104">
        <v>0</v>
      </c>
    </row>
    <row r="67" spans="1:10" ht="20.100000000000001" customHeight="1">
      <c r="A67" s="8" t="s">
        <v>122</v>
      </c>
      <c r="B67" s="6">
        <v>3460</v>
      </c>
      <c r="C67" s="104">
        <v>0</v>
      </c>
      <c r="D67" s="104">
        <v>0</v>
      </c>
      <c r="E67" s="104">
        <v>0</v>
      </c>
      <c r="F67" s="105">
        <f t="shared" si="4"/>
        <v>0</v>
      </c>
      <c r="G67" s="104">
        <v>0</v>
      </c>
      <c r="H67" s="104">
        <v>0</v>
      </c>
      <c r="I67" s="104">
        <v>0</v>
      </c>
      <c r="J67" s="104">
        <v>0</v>
      </c>
    </row>
    <row r="68" spans="1:10" ht="20.100000000000001" customHeight="1">
      <c r="A68" s="8" t="s">
        <v>117</v>
      </c>
      <c r="B68" s="6">
        <v>3470</v>
      </c>
      <c r="C68" s="104">
        <v>0</v>
      </c>
      <c r="D68" s="104">
        <v>0</v>
      </c>
      <c r="E68" s="104">
        <v>0</v>
      </c>
      <c r="F68" s="105">
        <f t="shared" si="4"/>
        <v>0</v>
      </c>
      <c r="G68" s="104">
        <v>0</v>
      </c>
      <c r="H68" s="104">
        <v>0</v>
      </c>
      <c r="I68" s="104">
        <v>0</v>
      </c>
      <c r="J68" s="104">
        <v>0</v>
      </c>
    </row>
    <row r="69" spans="1:10" ht="20.100000000000001" customHeight="1">
      <c r="A69" s="8"/>
      <c r="B69" s="6"/>
      <c r="C69" s="104">
        <v>0</v>
      </c>
      <c r="D69" s="104">
        <v>0</v>
      </c>
      <c r="E69" s="104">
        <v>0</v>
      </c>
      <c r="F69" s="105">
        <f t="shared" si="4"/>
        <v>0</v>
      </c>
      <c r="G69" s="104">
        <v>0</v>
      </c>
      <c r="H69" s="104">
        <v>0</v>
      </c>
      <c r="I69" s="104">
        <v>0</v>
      </c>
      <c r="J69" s="104">
        <v>0</v>
      </c>
    </row>
    <row r="70" spans="1:10" ht="20.100000000000001" customHeight="1">
      <c r="A70" s="8" t="s">
        <v>118</v>
      </c>
      <c r="B70" s="6">
        <v>3480</v>
      </c>
      <c r="C70" s="104">
        <v>0</v>
      </c>
      <c r="D70" s="104">
        <v>0</v>
      </c>
      <c r="E70" s="104">
        <v>0</v>
      </c>
      <c r="F70" s="105">
        <f t="shared" si="4"/>
        <v>0</v>
      </c>
      <c r="G70" s="104">
        <v>0</v>
      </c>
      <c r="H70" s="104">
        <v>0</v>
      </c>
      <c r="I70" s="104">
        <v>0</v>
      </c>
      <c r="J70" s="104">
        <v>0</v>
      </c>
    </row>
    <row r="71" spans="1:10" ht="20.100000000000001" customHeight="1">
      <c r="A71" s="8"/>
      <c r="B71" s="6"/>
      <c r="C71" s="104">
        <v>0</v>
      </c>
      <c r="D71" s="104">
        <v>0</v>
      </c>
      <c r="E71" s="104">
        <v>0</v>
      </c>
      <c r="F71" s="105">
        <f t="shared" si="4"/>
        <v>0</v>
      </c>
      <c r="G71" s="104">
        <v>0</v>
      </c>
      <c r="H71" s="104">
        <v>0</v>
      </c>
      <c r="I71" s="104">
        <v>0</v>
      </c>
      <c r="J71" s="104">
        <v>0</v>
      </c>
    </row>
    <row r="72" spans="1:10" ht="20.100000000000001" customHeight="1">
      <c r="A72" s="55" t="s">
        <v>274</v>
      </c>
      <c r="B72" s="9"/>
      <c r="C72" s="104"/>
      <c r="D72" s="104"/>
      <c r="E72" s="104"/>
      <c r="F72" s="104"/>
      <c r="G72" s="104"/>
      <c r="H72" s="104"/>
      <c r="I72" s="104"/>
      <c r="J72" s="104"/>
    </row>
    <row r="73" spans="1:10" ht="20.100000000000001" customHeight="1">
      <c r="A73" s="8" t="s">
        <v>287</v>
      </c>
      <c r="B73" s="9">
        <v>3490</v>
      </c>
      <c r="C73" s="104">
        <v>0</v>
      </c>
      <c r="D73" s="104">
        <v>0</v>
      </c>
      <c r="E73" s="104">
        <v>0</v>
      </c>
      <c r="F73" s="105">
        <f>SUM(G73:J73)</f>
        <v>0</v>
      </c>
      <c r="G73" s="104">
        <v>0</v>
      </c>
      <c r="H73" s="104">
        <v>0</v>
      </c>
      <c r="I73" s="104">
        <v>0</v>
      </c>
      <c r="J73" s="104">
        <v>0</v>
      </c>
    </row>
    <row r="74" spans="1:10" ht="20.100000000000001" customHeight="1">
      <c r="A74" s="8" t="s">
        <v>288</v>
      </c>
      <c r="B74" s="9">
        <v>3500</v>
      </c>
      <c r="C74" s="104">
        <v>0</v>
      </c>
      <c r="D74" s="104">
        <v>0</v>
      </c>
      <c r="E74" s="104">
        <v>0</v>
      </c>
      <c r="F74" s="105">
        <f>SUM(G74:J74)</f>
        <v>0</v>
      </c>
      <c r="G74" s="104">
        <v>0</v>
      </c>
      <c r="H74" s="104">
        <v>0</v>
      </c>
      <c r="I74" s="104">
        <v>0</v>
      </c>
      <c r="J74" s="104">
        <v>0</v>
      </c>
    </row>
    <row r="75" spans="1:10" ht="20.100000000000001" customHeight="1">
      <c r="A75" s="8" t="s">
        <v>90</v>
      </c>
      <c r="B75" s="9"/>
      <c r="C75" s="104"/>
      <c r="D75" s="104"/>
      <c r="E75" s="104"/>
      <c r="F75" s="104"/>
      <c r="G75" s="104"/>
      <c r="H75" s="104"/>
      <c r="I75" s="104"/>
      <c r="J75" s="104"/>
    </row>
    <row r="76" spans="1:10" ht="20.100000000000001" customHeight="1">
      <c r="A76" s="8" t="s">
        <v>86</v>
      </c>
      <c r="B76" s="6">
        <v>3510</v>
      </c>
      <c r="C76" s="104">
        <v>0</v>
      </c>
      <c r="D76" s="104">
        <v>0</v>
      </c>
      <c r="E76" s="104">
        <v>0</v>
      </c>
      <c r="F76" s="105">
        <f>SUM(G76:J76)</f>
        <v>0</v>
      </c>
      <c r="G76" s="104">
        <v>0</v>
      </c>
      <c r="H76" s="104">
        <v>0</v>
      </c>
      <c r="I76" s="104">
        <v>0</v>
      </c>
      <c r="J76" s="104">
        <v>0</v>
      </c>
    </row>
    <row r="77" spans="1:10" ht="20.100000000000001" customHeight="1">
      <c r="A77" s="8" t="s">
        <v>91</v>
      </c>
      <c r="B77" s="6">
        <v>3520</v>
      </c>
      <c r="C77" s="104">
        <v>0</v>
      </c>
      <c r="D77" s="104">
        <v>0</v>
      </c>
      <c r="E77" s="104">
        <v>0</v>
      </c>
      <c r="F77" s="105">
        <f>SUM(G77:J77)</f>
        <v>0</v>
      </c>
      <c r="G77" s="104">
        <v>0</v>
      </c>
      <c r="H77" s="104">
        <v>0</v>
      </c>
      <c r="I77" s="104">
        <v>0</v>
      </c>
      <c r="J77" s="104">
        <v>0</v>
      </c>
    </row>
    <row r="78" spans="1:10" ht="20.100000000000001" customHeight="1">
      <c r="A78" s="8" t="s">
        <v>122</v>
      </c>
      <c r="B78" s="6">
        <v>3530</v>
      </c>
      <c r="C78" s="104">
        <v>0</v>
      </c>
      <c r="D78" s="104">
        <v>0</v>
      </c>
      <c r="E78" s="104">
        <v>0</v>
      </c>
      <c r="F78" s="105">
        <f>SUM(G78:J78)</f>
        <v>0</v>
      </c>
      <c r="G78" s="104">
        <v>0</v>
      </c>
      <c r="H78" s="104">
        <v>0</v>
      </c>
      <c r="I78" s="104">
        <v>0</v>
      </c>
      <c r="J78" s="104">
        <v>0</v>
      </c>
    </row>
    <row r="79" spans="1:10" ht="20.100000000000001" customHeight="1">
      <c r="A79" s="8" t="s">
        <v>88</v>
      </c>
      <c r="B79" s="9"/>
      <c r="C79" s="104"/>
      <c r="D79" s="104"/>
      <c r="E79" s="104"/>
      <c r="F79" s="104"/>
      <c r="G79" s="104"/>
      <c r="H79" s="104"/>
      <c r="I79" s="104"/>
      <c r="J79" s="104"/>
    </row>
    <row r="80" spans="1:10" ht="20.100000000000001" customHeight="1">
      <c r="A80" s="8" t="s">
        <v>86</v>
      </c>
      <c r="B80" s="6">
        <v>3540</v>
      </c>
      <c r="C80" s="104">
        <v>0</v>
      </c>
      <c r="D80" s="104">
        <v>0</v>
      </c>
      <c r="E80" s="104">
        <v>0</v>
      </c>
      <c r="F80" s="105">
        <f t="shared" ref="F80:F85" si="5">SUM(G80:J80)</f>
        <v>0</v>
      </c>
      <c r="G80" s="104">
        <v>0</v>
      </c>
      <c r="H80" s="104">
        <v>0</v>
      </c>
      <c r="I80" s="104">
        <v>0</v>
      </c>
      <c r="J80" s="104">
        <v>0</v>
      </c>
    </row>
    <row r="81" spans="1:10" ht="20.100000000000001" customHeight="1">
      <c r="A81" s="8" t="s">
        <v>91</v>
      </c>
      <c r="B81" s="6">
        <v>3550</v>
      </c>
      <c r="C81" s="104">
        <v>0</v>
      </c>
      <c r="D81" s="104">
        <v>0</v>
      </c>
      <c r="E81" s="104">
        <v>0</v>
      </c>
      <c r="F81" s="105">
        <f t="shared" si="5"/>
        <v>0</v>
      </c>
      <c r="G81" s="104">
        <v>0</v>
      </c>
      <c r="H81" s="104">
        <v>0</v>
      </c>
      <c r="I81" s="104">
        <v>0</v>
      </c>
      <c r="J81" s="104">
        <v>0</v>
      </c>
    </row>
    <row r="82" spans="1:10" ht="20.100000000000001" customHeight="1">
      <c r="A82" s="8" t="s">
        <v>122</v>
      </c>
      <c r="B82" s="6">
        <v>3560</v>
      </c>
      <c r="C82" s="104">
        <v>0</v>
      </c>
      <c r="D82" s="104">
        <v>0</v>
      </c>
      <c r="E82" s="104">
        <v>0</v>
      </c>
      <c r="F82" s="105">
        <f t="shared" si="5"/>
        <v>0</v>
      </c>
      <c r="G82" s="104">
        <v>0</v>
      </c>
      <c r="H82" s="104">
        <v>0</v>
      </c>
      <c r="I82" s="104">
        <v>0</v>
      </c>
      <c r="J82" s="104">
        <v>0</v>
      </c>
    </row>
    <row r="83" spans="1:10" ht="20.100000000000001" customHeight="1">
      <c r="A83" s="8" t="s">
        <v>112</v>
      </c>
      <c r="B83" s="6">
        <v>3570</v>
      </c>
      <c r="C83" s="104">
        <v>0</v>
      </c>
      <c r="D83" s="104">
        <v>0</v>
      </c>
      <c r="E83" s="104">
        <v>0</v>
      </c>
      <c r="F83" s="105">
        <f t="shared" si="5"/>
        <v>0</v>
      </c>
      <c r="G83" s="104">
        <v>0</v>
      </c>
      <c r="H83" s="104">
        <v>0</v>
      </c>
      <c r="I83" s="104">
        <v>0</v>
      </c>
      <c r="J83" s="104">
        <v>0</v>
      </c>
    </row>
    <row r="84" spans="1:10" ht="20.100000000000001" customHeight="1">
      <c r="A84" s="8"/>
      <c r="B84" s="6"/>
      <c r="C84" s="104">
        <v>0</v>
      </c>
      <c r="D84" s="104">
        <v>0</v>
      </c>
      <c r="E84" s="104">
        <v>0</v>
      </c>
      <c r="F84" s="105">
        <f t="shared" si="5"/>
        <v>0</v>
      </c>
      <c r="G84" s="104">
        <v>0</v>
      </c>
      <c r="H84" s="104">
        <v>0</v>
      </c>
      <c r="I84" s="104">
        <v>0</v>
      </c>
      <c r="J84" s="104">
        <v>0</v>
      </c>
    </row>
    <row r="85" spans="1:10" ht="20.100000000000001" customHeight="1">
      <c r="A85" s="55" t="s">
        <v>166</v>
      </c>
      <c r="B85" s="102">
        <v>3580</v>
      </c>
      <c r="C85" s="106">
        <f>SUM(C59,C61:C63,C65:C68,C70,C73:C74,C76:C78,C80:C83)</f>
        <v>21203</v>
      </c>
      <c r="D85" s="106">
        <f>SUM(D59,D61:D63,D65:D68,D70,D73:D74,D76:D78,D80:D83)</f>
        <v>0</v>
      </c>
      <c r="E85" s="106">
        <f>SUM(E59,E61:E63,E65:E68,E70,E73:E74,E76:E78,E80:E83)</f>
        <v>0</v>
      </c>
      <c r="F85" s="106">
        <f t="shared" si="5"/>
        <v>23200</v>
      </c>
      <c r="G85" s="106">
        <f>SUM(G59,G61:G63,G65:G68,G70,G73:G74,G76:G78,G80:G83)</f>
        <v>1700</v>
      </c>
      <c r="H85" s="106">
        <f>SUM(H59,H61:H63,H65:H68,H70,H73:H74,H76:H78,H80:H83)</f>
        <v>7500</v>
      </c>
      <c r="I85" s="106">
        <f>SUM(I59,I61:I63,I65:I68,I70,I73:I74,I76:I78,I80:I83)</f>
        <v>7000</v>
      </c>
      <c r="J85" s="106">
        <f>SUM(J59,J61:J63,J65:J68,J70,J73:J74,J76:J78,J80:J83)</f>
        <v>7000</v>
      </c>
    </row>
    <row r="86" spans="1:10" s="18" customFormat="1" ht="20.100000000000001" customHeight="1">
      <c r="A86" s="8" t="s">
        <v>37</v>
      </c>
      <c r="B86" s="6"/>
      <c r="C86" s="104"/>
      <c r="D86" s="104"/>
      <c r="E86" s="104"/>
      <c r="F86" s="104"/>
      <c r="G86" s="104"/>
      <c r="H86" s="104"/>
      <c r="I86" s="104"/>
      <c r="J86" s="104"/>
    </row>
    <row r="87" spans="1:10" s="18" customFormat="1" ht="20.100000000000001" customHeight="1">
      <c r="A87" s="10" t="s">
        <v>38</v>
      </c>
      <c r="B87" s="6">
        <v>3600</v>
      </c>
      <c r="C87" s="104">
        <v>519</v>
      </c>
      <c r="D87" s="104">
        <v>0</v>
      </c>
      <c r="E87" s="104">
        <v>0</v>
      </c>
      <c r="F87" s="105"/>
      <c r="G87" s="104">
        <v>510.3</v>
      </c>
      <c r="H87" s="104">
        <v>404</v>
      </c>
      <c r="I87" s="104">
        <v>689.8</v>
      </c>
      <c r="J87" s="104">
        <v>785.6</v>
      </c>
    </row>
    <row r="88" spans="1:10" s="18" customFormat="1" ht="20.100000000000001" customHeight="1">
      <c r="A88" s="84" t="s">
        <v>175</v>
      </c>
      <c r="B88" s="6">
        <v>3610</v>
      </c>
      <c r="C88" s="104">
        <v>0</v>
      </c>
      <c r="D88" s="104">
        <v>0</v>
      </c>
      <c r="E88" s="104">
        <v>0</v>
      </c>
      <c r="F88" s="105">
        <f>SUM(G88:J88)</f>
        <v>0</v>
      </c>
      <c r="G88" s="104">
        <v>0</v>
      </c>
      <c r="H88" s="104">
        <v>0</v>
      </c>
      <c r="I88" s="104">
        <v>0</v>
      </c>
      <c r="J88" s="104">
        <v>0</v>
      </c>
    </row>
    <row r="89" spans="1:10" s="18" customFormat="1" ht="20.100000000000001" customHeight="1">
      <c r="A89" s="10" t="s">
        <v>58</v>
      </c>
      <c r="B89" s="6">
        <v>3620</v>
      </c>
      <c r="C89" s="107">
        <f t="shared" ref="C89:J89" si="6">C87+C90+C88</f>
        <v>510.30000000000291</v>
      </c>
      <c r="D89" s="107">
        <f t="shared" si="6"/>
        <v>0</v>
      </c>
      <c r="E89" s="107">
        <f t="shared" si="6"/>
        <v>0</v>
      </c>
      <c r="F89" s="107">
        <f t="shared" si="6"/>
        <v>549.09999999999536</v>
      </c>
      <c r="G89" s="107">
        <f t="shared" si="6"/>
        <v>403.99999999999847</v>
      </c>
      <c r="H89" s="107">
        <f t="shared" si="6"/>
        <v>689.79999999999836</v>
      </c>
      <c r="I89" s="107">
        <f t="shared" si="6"/>
        <v>785.59999999999923</v>
      </c>
      <c r="J89" s="107">
        <f t="shared" si="6"/>
        <v>1059.3999999999992</v>
      </c>
    </row>
    <row r="90" spans="1:10" s="18" customFormat="1" ht="20.100000000000001" customHeight="1">
      <c r="A90" s="10" t="s">
        <v>39</v>
      </c>
      <c r="B90" s="6">
        <v>3630</v>
      </c>
      <c r="C90" s="106">
        <f>SUM(C32,C56,C85)</f>
        <v>-8.6999999999970896</v>
      </c>
      <c r="D90" s="106">
        <f>SUM(D32,D56,D85)</f>
        <v>0</v>
      </c>
      <c r="E90" s="106">
        <f>SUM(E32,E56,E85)</f>
        <v>0</v>
      </c>
      <c r="F90" s="106">
        <f>SUM(G90:J90)</f>
        <v>549.09999999999536</v>
      </c>
      <c r="G90" s="106">
        <f>SUM(G32,G56,G85)</f>
        <v>-106.30000000000155</v>
      </c>
      <c r="H90" s="106">
        <f>SUM(H32,H56,H85)</f>
        <v>285.79999999999836</v>
      </c>
      <c r="I90" s="106">
        <f>SUM(I32,I56,I85)</f>
        <v>95.799999999999272</v>
      </c>
      <c r="J90" s="106">
        <f>SUM(J32,J56,J85)</f>
        <v>273.79999999999927</v>
      </c>
    </row>
    <row r="91" spans="1:10" s="18" customFormat="1" ht="20.100000000000001" customHeight="1">
      <c r="A91" s="2"/>
      <c r="B91" s="29"/>
      <c r="C91" s="31"/>
      <c r="D91" s="30"/>
      <c r="E91" s="30"/>
      <c r="F91" s="19"/>
      <c r="G91" s="30"/>
      <c r="H91" s="30"/>
      <c r="I91" s="30"/>
      <c r="J91" s="30"/>
    </row>
    <row r="92" spans="1:10" s="18" customFormat="1" ht="20.100000000000001" customHeight="1">
      <c r="A92" s="2"/>
      <c r="B92" s="29"/>
      <c r="C92" s="31"/>
      <c r="D92" s="30"/>
      <c r="E92" s="30"/>
      <c r="F92" s="19"/>
      <c r="G92" s="30"/>
      <c r="H92" s="30"/>
      <c r="I92" s="30"/>
      <c r="J92" s="30"/>
    </row>
    <row r="93" spans="1:10" s="18" customFormat="1" ht="20.100000000000001" customHeight="1">
      <c r="A93" s="2"/>
      <c r="B93" s="29"/>
      <c r="C93" s="31"/>
      <c r="D93" s="30"/>
      <c r="E93" s="30"/>
      <c r="F93" s="19"/>
      <c r="G93" s="30"/>
      <c r="H93" s="30"/>
      <c r="I93" s="30"/>
      <c r="J93" s="30"/>
    </row>
    <row r="94" spans="1:10" s="3" customFormat="1" ht="20.100000000000001" customHeight="1">
      <c r="A94" s="53" t="s">
        <v>279</v>
      </c>
      <c r="B94" s="1"/>
      <c r="C94" s="127" t="s">
        <v>103</v>
      </c>
      <c r="D94" s="128"/>
      <c r="E94" s="128"/>
      <c r="F94" s="128"/>
      <c r="G94" s="15"/>
      <c r="H94" s="131" t="s">
        <v>132</v>
      </c>
      <c r="I94" s="131"/>
      <c r="J94" s="131"/>
    </row>
    <row r="95" spans="1:10" ht="20.100000000000001" customHeight="1">
      <c r="A95" s="71" t="s">
        <v>280</v>
      </c>
      <c r="B95" s="3"/>
      <c r="C95" s="113" t="s">
        <v>78</v>
      </c>
      <c r="D95" s="113"/>
      <c r="E95" s="113"/>
      <c r="F95" s="113"/>
      <c r="G95" s="24"/>
      <c r="H95" s="110" t="s">
        <v>101</v>
      </c>
      <c r="I95" s="110"/>
      <c r="J95" s="110"/>
    </row>
    <row r="96" spans="1:10">
      <c r="C96" s="4"/>
    </row>
    <row r="97" spans="3:3">
      <c r="C97" s="4"/>
    </row>
    <row r="98" spans="3:3">
      <c r="C98" s="4"/>
    </row>
    <row r="99" spans="3:3">
      <c r="C99" s="4"/>
    </row>
    <row r="100" spans="3:3">
      <c r="C100" s="4"/>
    </row>
    <row r="101" spans="3:3">
      <c r="C101" s="4"/>
    </row>
    <row r="102" spans="3:3">
      <c r="C102" s="4"/>
    </row>
    <row r="103" spans="3:3">
      <c r="C103" s="4"/>
    </row>
    <row r="104" spans="3:3">
      <c r="C104" s="4"/>
    </row>
    <row r="105" spans="3:3">
      <c r="C105" s="4"/>
    </row>
    <row r="106" spans="3:3">
      <c r="C106" s="4"/>
    </row>
    <row r="107" spans="3:3">
      <c r="C107" s="4"/>
    </row>
    <row r="108" spans="3:3">
      <c r="C108" s="4"/>
    </row>
    <row r="109" spans="3:3">
      <c r="C109" s="4"/>
    </row>
    <row r="110" spans="3:3">
      <c r="C110" s="4"/>
    </row>
    <row r="111" spans="3:3">
      <c r="C111" s="4"/>
    </row>
    <row r="112" spans="3:3">
      <c r="C112" s="4"/>
    </row>
    <row r="113" spans="3:3">
      <c r="C113" s="4"/>
    </row>
    <row r="114" spans="3:3">
      <c r="C114" s="4"/>
    </row>
    <row r="115" spans="3:3">
      <c r="C115" s="4"/>
    </row>
    <row r="116" spans="3:3">
      <c r="C116" s="4"/>
    </row>
    <row r="117" spans="3:3">
      <c r="C117" s="4"/>
    </row>
    <row r="118" spans="3:3">
      <c r="C118" s="4"/>
    </row>
    <row r="119" spans="3:3">
      <c r="C119" s="4"/>
    </row>
    <row r="120" spans="3:3">
      <c r="C120" s="4"/>
    </row>
    <row r="121" spans="3:3">
      <c r="C121" s="4"/>
    </row>
    <row r="122" spans="3:3">
      <c r="C122" s="4"/>
    </row>
    <row r="123" spans="3:3">
      <c r="C123" s="4"/>
    </row>
    <row r="124" spans="3:3">
      <c r="C124" s="4"/>
    </row>
    <row r="125" spans="3:3">
      <c r="C125" s="4"/>
    </row>
    <row r="126" spans="3:3">
      <c r="C126" s="4"/>
    </row>
  </sheetData>
  <mergeCells count="15">
    <mergeCell ref="A1:J1"/>
    <mergeCell ref="A3:A4"/>
    <mergeCell ref="B3:B4"/>
    <mergeCell ref="C3:C4"/>
    <mergeCell ref="D3:D4"/>
    <mergeCell ref="E3:E4"/>
    <mergeCell ref="F3:F4"/>
    <mergeCell ref="G3:J3"/>
    <mergeCell ref="C95:F95"/>
    <mergeCell ref="H95:J95"/>
    <mergeCell ref="A33:J33"/>
    <mergeCell ref="A6:J6"/>
    <mergeCell ref="A57:J57"/>
    <mergeCell ref="C94:F94"/>
    <mergeCell ref="H94:J94"/>
  </mergeCells>
  <phoneticPr fontId="3" type="noConversion"/>
  <pageMargins left="1.1811023622047245" right="0.39370078740157483" top="0.78740157480314965" bottom="0.78740157480314965" header="0.19685039370078741" footer="0.23622047244094491"/>
  <pageSetup paperSize="9" scale="54" orientation="landscape" r:id="rId1"/>
  <headerFooter alignWithMargins="0">
    <oddHeader xml:space="preserve">&amp;C&amp;"Times New Roman,обычный"&amp;14 
9&amp;R&amp;"Times New Roman,обычный"&amp;14
Продовження додатка 1
</oddHeader>
  </headerFooter>
  <rowBreaks count="1" manualBreakCount="1">
    <brk id="56" max="9" man="1"/>
  </rowBreaks>
  <ignoredErrors>
    <ignoredError sqref="F30:F32 F56 F85:F86 F88 F90 F14:F15 F22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Q182"/>
  <sheetViews>
    <sheetView zoomScale="75" zoomScaleSheetLayoutView="50" workbookViewId="0">
      <selection activeCell="F10" sqref="F10"/>
    </sheetView>
  </sheetViews>
  <sheetFormatPr defaultRowHeight="18.75"/>
  <cols>
    <col min="1" max="1" width="80.140625" style="3" customWidth="1"/>
    <col min="2" max="2" width="9.85546875" style="21" customWidth="1"/>
    <col min="3" max="5" width="19.42578125" style="21" customWidth="1"/>
    <col min="6" max="10" width="19.42578125" style="3" customWidth="1"/>
    <col min="11" max="11" width="9.5703125" style="3" customWidth="1"/>
    <col min="12" max="12" width="9.85546875" style="3" customWidth="1"/>
    <col min="13" max="16384" width="9.140625" style="3"/>
  </cols>
  <sheetData>
    <row r="1" spans="1:17">
      <c r="A1" s="140" t="s">
        <v>213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7">
      <c r="A2" s="131"/>
      <c r="B2" s="131"/>
      <c r="C2" s="131"/>
      <c r="D2" s="131"/>
      <c r="E2" s="131"/>
      <c r="F2" s="131"/>
      <c r="G2" s="131"/>
      <c r="H2" s="131"/>
      <c r="I2" s="131"/>
      <c r="J2" s="131"/>
    </row>
    <row r="3" spans="1:17" ht="43.5" customHeight="1">
      <c r="A3" s="121" t="s">
        <v>253</v>
      </c>
      <c r="B3" s="122" t="s">
        <v>18</v>
      </c>
      <c r="C3" s="122" t="s">
        <v>34</v>
      </c>
      <c r="D3" s="122" t="s">
        <v>40</v>
      </c>
      <c r="E3" s="149" t="s">
        <v>172</v>
      </c>
      <c r="F3" s="122" t="s">
        <v>23</v>
      </c>
      <c r="G3" s="122" t="s">
        <v>198</v>
      </c>
      <c r="H3" s="122"/>
      <c r="I3" s="122"/>
      <c r="J3" s="122"/>
    </row>
    <row r="4" spans="1:17" ht="56.25" customHeight="1">
      <c r="A4" s="121"/>
      <c r="B4" s="122"/>
      <c r="C4" s="122"/>
      <c r="D4" s="122"/>
      <c r="E4" s="149"/>
      <c r="F4" s="122"/>
      <c r="G4" s="16" t="s">
        <v>199</v>
      </c>
      <c r="H4" s="16" t="s">
        <v>200</v>
      </c>
      <c r="I4" s="16" t="s">
        <v>201</v>
      </c>
      <c r="J4" s="16" t="s">
        <v>74</v>
      </c>
    </row>
    <row r="5" spans="1:17" ht="18" customHeight="1">
      <c r="A5" s="6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</row>
    <row r="6" spans="1:17" s="5" customFormat="1" ht="42.75" customHeight="1">
      <c r="A6" s="8" t="s">
        <v>81</v>
      </c>
      <c r="B6" s="91">
        <v>4000</v>
      </c>
      <c r="C6" s="105">
        <f>SUM(C7:C11)</f>
        <v>15188</v>
      </c>
      <c r="D6" s="105">
        <f>SUM(D7:D11)</f>
        <v>0</v>
      </c>
      <c r="E6" s="105">
        <f>SUM(E7:E11)</f>
        <v>0</v>
      </c>
      <c r="F6" s="105">
        <f t="shared" ref="F6:F11" si="0">SUM(G6:J6)</f>
        <v>16553</v>
      </c>
      <c r="G6" s="105">
        <f>SUM(G7:G11)</f>
        <v>4100</v>
      </c>
      <c r="H6" s="105">
        <f>SUM(H7:H11)</f>
        <v>4153</v>
      </c>
      <c r="I6" s="105">
        <f>SUM(I7:I11)</f>
        <v>4150</v>
      </c>
      <c r="J6" s="105">
        <f>SUM(J7:J11)</f>
        <v>4150</v>
      </c>
    </row>
    <row r="7" spans="1:17" ht="20.100000000000001" customHeight="1">
      <c r="A7" s="8" t="s">
        <v>1</v>
      </c>
      <c r="B7" s="92" t="s">
        <v>223</v>
      </c>
      <c r="C7" s="104">
        <v>0</v>
      </c>
      <c r="D7" s="104">
        <v>0</v>
      </c>
      <c r="E7" s="104">
        <v>0</v>
      </c>
      <c r="F7" s="105">
        <f t="shared" si="0"/>
        <v>0</v>
      </c>
      <c r="G7" s="104">
        <v>0</v>
      </c>
      <c r="H7" s="104">
        <v>0</v>
      </c>
      <c r="I7" s="104">
        <v>0</v>
      </c>
      <c r="J7" s="104">
        <v>0</v>
      </c>
    </row>
    <row r="8" spans="1:17" ht="20.100000000000001" customHeight="1">
      <c r="A8" s="8" t="s">
        <v>2</v>
      </c>
      <c r="B8" s="91">
        <v>4020</v>
      </c>
      <c r="C8" s="104">
        <v>1780</v>
      </c>
      <c r="D8" s="104">
        <v>0</v>
      </c>
      <c r="E8" s="104">
        <v>0</v>
      </c>
      <c r="F8" s="105">
        <f t="shared" si="0"/>
        <v>550</v>
      </c>
      <c r="G8" s="104">
        <v>100</v>
      </c>
      <c r="H8" s="104">
        <v>150</v>
      </c>
      <c r="I8" s="104">
        <v>150</v>
      </c>
      <c r="J8" s="104">
        <v>150</v>
      </c>
      <c r="Q8" s="20"/>
    </row>
    <row r="9" spans="1:17" ht="20.100000000000001" customHeight="1">
      <c r="A9" s="8" t="s">
        <v>33</v>
      </c>
      <c r="B9" s="92">
        <v>4030</v>
      </c>
      <c r="C9" s="104">
        <v>0</v>
      </c>
      <c r="D9" s="104">
        <v>0</v>
      </c>
      <c r="E9" s="104">
        <v>0</v>
      </c>
      <c r="F9" s="105">
        <f t="shared" si="0"/>
        <v>0</v>
      </c>
      <c r="G9" s="104">
        <v>0</v>
      </c>
      <c r="H9" s="104">
        <v>0</v>
      </c>
      <c r="I9" s="104">
        <v>0</v>
      </c>
      <c r="J9" s="104">
        <v>0</v>
      </c>
      <c r="P9" s="20"/>
    </row>
    <row r="10" spans="1:17" ht="20.100000000000001" customHeight="1">
      <c r="A10" s="8" t="s">
        <v>3</v>
      </c>
      <c r="B10" s="91">
        <v>4040</v>
      </c>
      <c r="C10" s="104">
        <v>0</v>
      </c>
      <c r="D10" s="104">
        <v>0</v>
      </c>
      <c r="E10" s="104">
        <v>0</v>
      </c>
      <c r="F10" s="105">
        <f t="shared" si="0"/>
        <v>3</v>
      </c>
      <c r="G10" s="104">
        <v>0</v>
      </c>
      <c r="H10" s="104">
        <v>3</v>
      </c>
      <c r="I10" s="104">
        <v>0</v>
      </c>
      <c r="J10" s="104">
        <v>0</v>
      </c>
    </row>
    <row r="11" spans="1:17" ht="42.75" customHeight="1">
      <c r="A11" s="8" t="s">
        <v>70</v>
      </c>
      <c r="B11" s="92">
        <v>4050</v>
      </c>
      <c r="C11" s="104">
        <v>13408</v>
      </c>
      <c r="D11" s="104">
        <v>0</v>
      </c>
      <c r="E11" s="104">
        <v>0</v>
      </c>
      <c r="F11" s="105">
        <f t="shared" si="0"/>
        <v>16000</v>
      </c>
      <c r="G11" s="104">
        <v>4000</v>
      </c>
      <c r="H11" s="104">
        <v>4000</v>
      </c>
      <c r="I11" s="104">
        <v>4000</v>
      </c>
      <c r="J11" s="104">
        <v>4000</v>
      </c>
    </row>
    <row r="12" spans="1:17" ht="20.100000000000001" customHeight="1">
      <c r="B12" s="3"/>
      <c r="C12" s="3"/>
      <c r="D12" s="3"/>
      <c r="E12" s="3"/>
      <c r="F12" s="78"/>
      <c r="G12" s="78"/>
      <c r="H12" s="78"/>
      <c r="I12" s="78"/>
      <c r="J12" s="78"/>
    </row>
    <row r="13" spans="1:17" ht="20.100000000000001" customHeight="1">
      <c r="B13" s="3"/>
      <c r="C13" s="3"/>
      <c r="D13" s="3"/>
      <c r="E13" s="3"/>
      <c r="F13" s="78"/>
      <c r="G13" s="78"/>
      <c r="H13" s="78"/>
      <c r="I13" s="78"/>
      <c r="J13" s="78"/>
    </row>
    <row r="14" spans="1:17" s="2" customFormat="1" ht="20.100000000000001" customHeight="1">
      <c r="A14" s="4"/>
      <c r="C14" s="3"/>
      <c r="D14" s="3"/>
      <c r="E14" s="3"/>
      <c r="F14" s="3"/>
      <c r="G14" s="3"/>
      <c r="H14" s="3"/>
      <c r="I14" s="3"/>
      <c r="J14" s="3"/>
      <c r="K14" s="3"/>
    </row>
    <row r="15" spans="1:17" ht="20.100000000000001" customHeight="1">
      <c r="A15" s="53" t="s">
        <v>241</v>
      </c>
      <c r="B15" s="1"/>
      <c r="C15" s="127" t="s">
        <v>103</v>
      </c>
      <c r="D15" s="128"/>
      <c r="E15" s="128"/>
      <c r="F15" s="128"/>
      <c r="G15" s="15"/>
      <c r="H15" s="131" t="s">
        <v>132</v>
      </c>
      <c r="I15" s="131"/>
      <c r="J15" s="131"/>
    </row>
    <row r="16" spans="1:17" s="2" customFormat="1" ht="20.100000000000001" customHeight="1">
      <c r="A16" s="21" t="s">
        <v>77</v>
      </c>
      <c r="B16" s="3"/>
      <c r="C16" s="113" t="s">
        <v>78</v>
      </c>
      <c r="D16" s="113"/>
      <c r="E16" s="113"/>
      <c r="F16" s="113"/>
      <c r="G16" s="24"/>
      <c r="H16" s="110" t="s">
        <v>101</v>
      </c>
      <c r="I16" s="110"/>
      <c r="J16" s="110"/>
    </row>
    <row r="17" spans="1:1">
      <c r="A17" s="47"/>
    </row>
    <row r="18" spans="1:1">
      <c r="A18" s="47"/>
    </row>
    <row r="19" spans="1:1">
      <c r="A19" s="47"/>
    </row>
    <row r="20" spans="1:1">
      <c r="A20" s="47"/>
    </row>
    <row r="21" spans="1:1">
      <c r="A21" s="47"/>
    </row>
    <row r="22" spans="1:1">
      <c r="A22" s="47"/>
    </row>
    <row r="23" spans="1:1">
      <c r="A23" s="47"/>
    </row>
    <row r="24" spans="1:1">
      <c r="A24" s="47"/>
    </row>
    <row r="25" spans="1:1">
      <c r="A25" s="47"/>
    </row>
    <row r="26" spans="1:1">
      <c r="A26" s="47"/>
    </row>
    <row r="27" spans="1:1">
      <c r="A27" s="47"/>
    </row>
    <row r="28" spans="1:1">
      <c r="A28" s="47"/>
    </row>
    <row r="29" spans="1:1">
      <c r="A29" s="47"/>
    </row>
    <row r="30" spans="1:1">
      <c r="A30" s="47"/>
    </row>
    <row r="31" spans="1:1">
      <c r="A31" s="47"/>
    </row>
    <row r="32" spans="1:1">
      <c r="A32" s="47"/>
    </row>
    <row r="33" spans="1:1">
      <c r="A33" s="47"/>
    </row>
    <row r="34" spans="1:1">
      <c r="A34" s="47"/>
    </row>
    <row r="35" spans="1:1">
      <c r="A35" s="47"/>
    </row>
    <row r="36" spans="1:1">
      <c r="A36" s="47"/>
    </row>
    <row r="37" spans="1:1">
      <c r="A37" s="47"/>
    </row>
    <row r="38" spans="1:1">
      <c r="A38" s="47"/>
    </row>
    <row r="39" spans="1:1">
      <c r="A39" s="47"/>
    </row>
    <row r="40" spans="1:1">
      <c r="A40" s="47"/>
    </row>
    <row r="41" spans="1:1">
      <c r="A41" s="47"/>
    </row>
    <row r="42" spans="1:1">
      <c r="A42" s="47"/>
    </row>
    <row r="43" spans="1:1">
      <c r="A43" s="47"/>
    </row>
    <row r="44" spans="1:1">
      <c r="A44" s="47"/>
    </row>
    <row r="45" spans="1:1">
      <c r="A45" s="47"/>
    </row>
    <row r="46" spans="1:1">
      <c r="A46" s="47"/>
    </row>
    <row r="47" spans="1:1">
      <c r="A47" s="47"/>
    </row>
    <row r="48" spans="1:1">
      <c r="A48" s="47"/>
    </row>
    <row r="49" spans="1:1">
      <c r="A49" s="47"/>
    </row>
    <row r="50" spans="1:1">
      <c r="A50" s="47"/>
    </row>
    <row r="51" spans="1:1">
      <c r="A51" s="47"/>
    </row>
    <row r="52" spans="1:1">
      <c r="A52" s="47"/>
    </row>
    <row r="53" spans="1:1">
      <c r="A53" s="47"/>
    </row>
    <row r="54" spans="1:1">
      <c r="A54" s="47"/>
    </row>
    <row r="55" spans="1:1">
      <c r="A55" s="47"/>
    </row>
    <row r="56" spans="1:1">
      <c r="A56" s="47"/>
    </row>
    <row r="57" spans="1:1">
      <c r="A57" s="47"/>
    </row>
    <row r="58" spans="1:1">
      <c r="A58" s="47"/>
    </row>
    <row r="59" spans="1:1">
      <c r="A59" s="47"/>
    </row>
    <row r="60" spans="1:1">
      <c r="A60" s="47"/>
    </row>
    <row r="61" spans="1:1">
      <c r="A61" s="47"/>
    </row>
    <row r="62" spans="1:1">
      <c r="A62" s="47"/>
    </row>
    <row r="63" spans="1:1">
      <c r="A63" s="47"/>
    </row>
    <row r="64" spans="1:1">
      <c r="A64" s="47"/>
    </row>
    <row r="65" spans="1:1">
      <c r="A65" s="47"/>
    </row>
    <row r="66" spans="1:1">
      <c r="A66" s="47"/>
    </row>
    <row r="67" spans="1:1">
      <c r="A67" s="47"/>
    </row>
    <row r="68" spans="1:1">
      <c r="A68" s="47"/>
    </row>
    <row r="69" spans="1:1">
      <c r="A69" s="47"/>
    </row>
    <row r="70" spans="1:1">
      <c r="A70" s="47"/>
    </row>
    <row r="71" spans="1:1">
      <c r="A71" s="47"/>
    </row>
    <row r="72" spans="1:1">
      <c r="A72" s="47"/>
    </row>
    <row r="73" spans="1:1">
      <c r="A73" s="47"/>
    </row>
    <row r="74" spans="1:1">
      <c r="A74" s="47"/>
    </row>
    <row r="75" spans="1:1">
      <c r="A75" s="47"/>
    </row>
    <row r="76" spans="1:1">
      <c r="A76" s="47"/>
    </row>
    <row r="77" spans="1:1">
      <c r="A77" s="47"/>
    </row>
    <row r="78" spans="1:1">
      <c r="A78" s="47"/>
    </row>
    <row r="79" spans="1:1">
      <c r="A79" s="47"/>
    </row>
    <row r="80" spans="1:1">
      <c r="A80" s="47"/>
    </row>
    <row r="81" spans="1:1">
      <c r="A81" s="47"/>
    </row>
    <row r="82" spans="1:1">
      <c r="A82" s="47"/>
    </row>
    <row r="83" spans="1:1">
      <c r="A83" s="47"/>
    </row>
    <row r="84" spans="1:1">
      <c r="A84" s="47"/>
    </row>
    <row r="85" spans="1:1">
      <c r="A85" s="47"/>
    </row>
    <row r="86" spans="1:1">
      <c r="A86" s="47"/>
    </row>
    <row r="87" spans="1:1">
      <c r="A87" s="47"/>
    </row>
    <row r="88" spans="1:1">
      <c r="A88" s="47"/>
    </row>
    <row r="89" spans="1:1">
      <c r="A89" s="47"/>
    </row>
    <row r="90" spans="1:1">
      <c r="A90" s="47"/>
    </row>
    <row r="91" spans="1:1">
      <c r="A91" s="47"/>
    </row>
    <row r="92" spans="1:1">
      <c r="A92" s="47"/>
    </row>
    <row r="93" spans="1:1">
      <c r="A93" s="47"/>
    </row>
    <row r="94" spans="1:1">
      <c r="A94" s="47"/>
    </row>
    <row r="95" spans="1:1">
      <c r="A95" s="47"/>
    </row>
    <row r="96" spans="1:1">
      <c r="A96" s="47"/>
    </row>
    <row r="97" spans="1:1">
      <c r="A97" s="47"/>
    </row>
    <row r="98" spans="1:1">
      <c r="A98" s="47"/>
    </row>
    <row r="99" spans="1:1">
      <c r="A99" s="47"/>
    </row>
    <row r="100" spans="1:1">
      <c r="A100" s="47"/>
    </row>
    <row r="101" spans="1:1">
      <c r="A101" s="47"/>
    </row>
    <row r="102" spans="1:1">
      <c r="A102" s="47"/>
    </row>
    <row r="103" spans="1:1">
      <c r="A103" s="47"/>
    </row>
    <row r="104" spans="1:1">
      <c r="A104" s="47"/>
    </row>
    <row r="105" spans="1:1">
      <c r="A105" s="47"/>
    </row>
    <row r="106" spans="1:1">
      <c r="A106" s="47"/>
    </row>
    <row r="107" spans="1:1">
      <c r="A107" s="47"/>
    </row>
    <row r="108" spans="1:1">
      <c r="A108" s="47"/>
    </row>
    <row r="109" spans="1:1">
      <c r="A109" s="47"/>
    </row>
    <row r="110" spans="1:1">
      <c r="A110" s="47"/>
    </row>
    <row r="111" spans="1:1">
      <c r="A111" s="47"/>
    </row>
    <row r="112" spans="1:1">
      <c r="A112" s="47"/>
    </row>
    <row r="113" spans="1:1">
      <c r="A113" s="47"/>
    </row>
    <row r="114" spans="1:1">
      <c r="A114" s="47"/>
    </row>
    <row r="115" spans="1:1">
      <c r="A115" s="47"/>
    </row>
    <row r="116" spans="1:1">
      <c r="A116" s="47"/>
    </row>
    <row r="117" spans="1:1">
      <c r="A117" s="47"/>
    </row>
    <row r="118" spans="1:1">
      <c r="A118" s="47"/>
    </row>
    <row r="119" spans="1:1">
      <c r="A119" s="47"/>
    </row>
    <row r="120" spans="1:1">
      <c r="A120" s="47"/>
    </row>
    <row r="121" spans="1:1">
      <c r="A121" s="47"/>
    </row>
    <row r="122" spans="1:1">
      <c r="A122" s="47"/>
    </row>
    <row r="123" spans="1:1">
      <c r="A123" s="47"/>
    </row>
    <row r="124" spans="1:1">
      <c r="A124" s="47"/>
    </row>
    <row r="125" spans="1:1">
      <c r="A125" s="47"/>
    </row>
    <row r="126" spans="1:1">
      <c r="A126" s="47"/>
    </row>
    <row r="127" spans="1:1">
      <c r="A127" s="47"/>
    </row>
    <row r="128" spans="1:1">
      <c r="A128" s="47"/>
    </row>
    <row r="129" spans="1:1">
      <c r="A129" s="47"/>
    </row>
    <row r="130" spans="1:1">
      <c r="A130" s="47"/>
    </row>
    <row r="131" spans="1:1">
      <c r="A131" s="47"/>
    </row>
    <row r="132" spans="1:1">
      <c r="A132" s="47"/>
    </row>
    <row r="133" spans="1:1">
      <c r="A133" s="47"/>
    </row>
    <row r="134" spans="1:1">
      <c r="A134" s="47"/>
    </row>
    <row r="135" spans="1:1">
      <c r="A135" s="47"/>
    </row>
    <row r="136" spans="1:1">
      <c r="A136" s="47"/>
    </row>
    <row r="137" spans="1:1">
      <c r="A137" s="47"/>
    </row>
    <row r="138" spans="1:1">
      <c r="A138" s="47"/>
    </row>
    <row r="139" spans="1:1">
      <c r="A139" s="47"/>
    </row>
    <row r="140" spans="1:1">
      <c r="A140" s="47"/>
    </row>
    <row r="141" spans="1:1">
      <c r="A141" s="47"/>
    </row>
    <row r="142" spans="1:1">
      <c r="A142" s="47"/>
    </row>
    <row r="143" spans="1:1">
      <c r="A143" s="47"/>
    </row>
    <row r="144" spans="1:1">
      <c r="A144" s="47"/>
    </row>
    <row r="145" spans="1:1">
      <c r="A145" s="47"/>
    </row>
    <row r="146" spans="1:1">
      <c r="A146" s="47"/>
    </row>
    <row r="147" spans="1:1">
      <c r="A147" s="47"/>
    </row>
    <row r="148" spans="1:1">
      <c r="A148" s="47"/>
    </row>
    <row r="149" spans="1:1">
      <c r="A149" s="47"/>
    </row>
    <row r="150" spans="1:1">
      <c r="A150" s="47"/>
    </row>
    <row r="151" spans="1:1">
      <c r="A151" s="47"/>
    </row>
    <row r="152" spans="1:1">
      <c r="A152" s="47"/>
    </row>
    <row r="153" spans="1:1">
      <c r="A153" s="47"/>
    </row>
    <row r="154" spans="1:1">
      <c r="A154" s="47"/>
    </row>
    <row r="155" spans="1:1">
      <c r="A155" s="47"/>
    </row>
    <row r="156" spans="1:1">
      <c r="A156" s="47"/>
    </row>
    <row r="157" spans="1:1">
      <c r="A157" s="47"/>
    </row>
    <row r="158" spans="1:1">
      <c r="A158" s="47"/>
    </row>
    <row r="159" spans="1:1">
      <c r="A159" s="47"/>
    </row>
    <row r="160" spans="1:1">
      <c r="A160" s="47"/>
    </row>
    <row r="161" spans="1:1">
      <c r="A161" s="47"/>
    </row>
    <row r="162" spans="1:1">
      <c r="A162" s="47"/>
    </row>
    <row r="163" spans="1:1">
      <c r="A163" s="47"/>
    </row>
    <row r="164" spans="1:1">
      <c r="A164" s="47"/>
    </row>
    <row r="165" spans="1:1">
      <c r="A165" s="47"/>
    </row>
    <row r="166" spans="1:1">
      <c r="A166" s="47"/>
    </row>
    <row r="167" spans="1:1">
      <c r="A167" s="47"/>
    </row>
    <row r="168" spans="1:1">
      <c r="A168" s="47"/>
    </row>
    <row r="169" spans="1:1">
      <c r="A169" s="47"/>
    </row>
    <row r="170" spans="1:1">
      <c r="A170" s="47"/>
    </row>
    <row r="171" spans="1:1">
      <c r="A171" s="47"/>
    </row>
    <row r="172" spans="1:1">
      <c r="A172" s="47"/>
    </row>
    <row r="173" spans="1:1">
      <c r="A173" s="47"/>
    </row>
    <row r="174" spans="1:1">
      <c r="A174" s="47"/>
    </row>
    <row r="175" spans="1:1">
      <c r="A175" s="47"/>
    </row>
    <row r="176" spans="1:1">
      <c r="A176" s="47"/>
    </row>
    <row r="177" spans="1:1">
      <c r="A177" s="47"/>
    </row>
    <row r="178" spans="1:1">
      <c r="A178" s="47"/>
    </row>
    <row r="179" spans="1:1">
      <c r="A179" s="47"/>
    </row>
    <row r="180" spans="1:1">
      <c r="A180" s="47"/>
    </row>
    <row r="181" spans="1:1">
      <c r="A181" s="47"/>
    </row>
    <row r="182" spans="1:1">
      <c r="A182" s="47"/>
    </row>
  </sheetData>
  <mergeCells count="13">
    <mergeCell ref="C16:F16"/>
    <mergeCell ref="H16:J16"/>
    <mergeCell ref="A3:A4"/>
    <mergeCell ref="A1:J1"/>
    <mergeCell ref="B3:B4"/>
    <mergeCell ref="C3:C4"/>
    <mergeCell ref="D3:D4"/>
    <mergeCell ref="A2:J2"/>
    <mergeCell ref="F3:F4"/>
    <mergeCell ref="G3:J3"/>
    <mergeCell ref="E3:E4"/>
    <mergeCell ref="C15:F15"/>
    <mergeCell ref="H15:J15"/>
  </mergeCells>
  <phoneticPr fontId="0" type="noConversion"/>
  <pageMargins left="1.1811023622047245" right="0.39370078740157483" top="0.78740157480314965" bottom="0.78740157480314965" header="0.27559055118110237" footer="0.31496062992125984"/>
  <pageSetup paperSize="9" scale="53" firstPageNumber="9" orientation="landscape" useFirstPageNumber="1" r:id="rId1"/>
  <headerFooter alignWithMargins="0">
    <oddHeader>&amp;C&amp;"Times New Roman,обычный"&amp;14 10&amp;R&amp;"Times New Roman,обычный"&amp;14
Продовження додатка 1 
Таблиця 4</oddHeader>
  </headerFooter>
  <ignoredErrors>
    <ignoredError sqref="B7" numberStoredAsText="1"/>
    <ignoredError sqref="F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26"/>
  <sheetViews>
    <sheetView zoomScale="50" zoomScaleNormal="75" zoomScaleSheetLayoutView="75" workbookViewId="0">
      <selection activeCell="D13" sqref="D13"/>
    </sheetView>
  </sheetViews>
  <sheetFormatPr defaultRowHeight="12.75"/>
  <cols>
    <col min="1" max="1" width="86.85546875" style="27" customWidth="1"/>
    <col min="2" max="2" width="19.42578125" style="27" customWidth="1"/>
    <col min="3" max="3" width="25" style="27" customWidth="1"/>
    <col min="4" max="4" width="20.7109375" style="27" customWidth="1"/>
    <col min="5" max="5" width="22.140625" style="27" customWidth="1"/>
    <col min="6" max="6" width="21" style="27" customWidth="1"/>
    <col min="7" max="7" width="24.42578125" style="27" customWidth="1"/>
    <col min="8" max="8" width="91.85546875" style="27" customWidth="1"/>
    <col min="9" max="9" width="9.5703125" style="27" customWidth="1"/>
    <col min="10" max="16384" width="9.140625" style="27"/>
  </cols>
  <sheetData>
    <row r="1" spans="1:8" ht="25.5" customHeight="1">
      <c r="A1" s="156" t="s">
        <v>215</v>
      </c>
      <c r="B1" s="156"/>
      <c r="C1" s="156"/>
      <c r="D1" s="156"/>
      <c r="E1" s="156"/>
      <c r="F1" s="156"/>
      <c r="G1" s="156"/>
      <c r="H1" s="156"/>
    </row>
    <row r="2" spans="1:8" ht="16.5" customHeight="1"/>
    <row r="3" spans="1:8" ht="45" customHeight="1">
      <c r="A3" s="157" t="s">
        <v>253</v>
      </c>
      <c r="B3" s="157" t="s">
        <v>0</v>
      </c>
      <c r="C3" s="157" t="s">
        <v>96</v>
      </c>
      <c r="D3" s="157" t="s">
        <v>34</v>
      </c>
      <c r="E3" s="157" t="s">
        <v>97</v>
      </c>
      <c r="F3" s="129" t="s">
        <v>172</v>
      </c>
      <c r="G3" s="157" t="s">
        <v>98</v>
      </c>
      <c r="H3" s="157" t="s">
        <v>99</v>
      </c>
    </row>
    <row r="4" spans="1:8" ht="52.5" customHeight="1">
      <c r="A4" s="158"/>
      <c r="B4" s="158"/>
      <c r="C4" s="158"/>
      <c r="D4" s="158"/>
      <c r="E4" s="158"/>
      <c r="F4" s="130"/>
      <c r="G4" s="158"/>
      <c r="H4" s="158"/>
    </row>
    <row r="5" spans="1:8" s="60" customFormat="1" ht="18" customHeight="1">
      <c r="A5" s="33">
        <v>1</v>
      </c>
      <c r="B5" s="33">
        <v>2</v>
      </c>
      <c r="C5" s="33">
        <v>3</v>
      </c>
      <c r="D5" s="33">
        <v>4</v>
      </c>
      <c r="E5" s="33">
        <v>5</v>
      </c>
      <c r="F5" s="33">
        <v>6</v>
      </c>
      <c r="G5" s="33">
        <v>7</v>
      </c>
      <c r="H5" s="33">
        <v>8</v>
      </c>
    </row>
    <row r="6" spans="1:8" s="60" customFormat="1" ht="20.100000000000001" customHeight="1">
      <c r="A6" s="93" t="s">
        <v>195</v>
      </c>
      <c r="B6" s="59"/>
      <c r="C6" s="33"/>
      <c r="D6" s="33"/>
      <c r="E6" s="33"/>
      <c r="F6" s="33"/>
      <c r="G6" s="33"/>
      <c r="H6" s="33"/>
    </row>
    <row r="7" spans="1:8" ht="63.95" customHeight="1">
      <c r="A7" s="8" t="s">
        <v>305</v>
      </c>
      <c r="B7" s="7">
        <v>5000</v>
      </c>
      <c r="C7" s="95" t="s">
        <v>297</v>
      </c>
      <c r="D7" s="100">
        <v>-4.8</v>
      </c>
      <c r="E7" s="100">
        <v>0</v>
      </c>
      <c r="F7" s="100">
        <v>0</v>
      </c>
      <c r="G7" s="100">
        <v>17</v>
      </c>
      <c r="H7" s="99"/>
    </row>
    <row r="8" spans="1:8" ht="63.95" customHeight="1">
      <c r="A8" s="8" t="s">
        <v>306</v>
      </c>
      <c r="B8" s="7">
        <v>5010</v>
      </c>
      <c r="C8" s="95" t="s">
        <v>297</v>
      </c>
      <c r="D8" s="100">
        <v>-29.7</v>
      </c>
      <c r="E8" s="100">
        <v>0</v>
      </c>
      <c r="F8" s="100">
        <v>0</v>
      </c>
      <c r="G8" s="100">
        <v>3.7</v>
      </c>
      <c r="H8" s="99"/>
    </row>
    <row r="9" spans="1:8" ht="42.75" customHeight="1">
      <c r="A9" s="101" t="s">
        <v>311</v>
      </c>
      <c r="B9" s="7">
        <v>5020</v>
      </c>
      <c r="C9" s="95" t="s">
        <v>297</v>
      </c>
      <c r="D9" s="100">
        <v>0</v>
      </c>
      <c r="E9" s="100">
        <v>0</v>
      </c>
      <c r="F9" s="100">
        <v>0</v>
      </c>
      <c r="G9" s="100">
        <v>0</v>
      </c>
      <c r="H9" s="99" t="s">
        <v>298</v>
      </c>
    </row>
    <row r="10" spans="1:8" ht="42.75" customHeight="1">
      <c r="A10" s="101" t="s">
        <v>312</v>
      </c>
      <c r="B10" s="7">
        <v>5030</v>
      </c>
      <c r="C10" s="95" t="s">
        <v>297</v>
      </c>
      <c r="D10" s="100">
        <v>0</v>
      </c>
      <c r="E10" s="100">
        <v>0</v>
      </c>
      <c r="F10" s="100">
        <v>0</v>
      </c>
      <c r="G10" s="100">
        <v>0</v>
      </c>
      <c r="H10" s="99"/>
    </row>
    <row r="11" spans="1:8" ht="63.95" customHeight="1">
      <c r="A11" s="101" t="s">
        <v>313</v>
      </c>
      <c r="B11" s="7">
        <v>5040</v>
      </c>
      <c r="C11" s="95" t="s">
        <v>100</v>
      </c>
      <c r="D11" s="100">
        <v>-0.3</v>
      </c>
      <c r="E11" s="100">
        <v>0</v>
      </c>
      <c r="F11" s="100">
        <v>0</v>
      </c>
      <c r="G11" s="100">
        <v>1.3</v>
      </c>
      <c r="H11" s="99" t="s">
        <v>299</v>
      </c>
    </row>
    <row r="12" spans="1:8" ht="20.100000000000001" customHeight="1">
      <c r="A12" s="93" t="s">
        <v>197</v>
      </c>
      <c r="B12" s="7"/>
      <c r="C12" s="96"/>
      <c r="D12" s="100"/>
      <c r="E12" s="100"/>
      <c r="F12" s="100"/>
      <c r="G12" s="100"/>
      <c r="H12" s="99"/>
    </row>
    <row r="13" spans="1:8" ht="63.95" customHeight="1">
      <c r="A13" s="94" t="s">
        <v>289</v>
      </c>
      <c r="B13" s="7">
        <v>5100</v>
      </c>
      <c r="C13" s="95"/>
      <c r="D13" s="100">
        <v>-0.6</v>
      </c>
      <c r="E13" s="100">
        <v>0</v>
      </c>
      <c r="F13" s="100">
        <v>0</v>
      </c>
      <c r="G13" s="100">
        <v>3.4</v>
      </c>
      <c r="H13" s="99"/>
    </row>
    <row r="14" spans="1:8" s="60" customFormat="1" ht="63.95" customHeight="1">
      <c r="A14" s="94" t="s">
        <v>290</v>
      </c>
      <c r="B14" s="7">
        <v>5110</v>
      </c>
      <c r="C14" s="95" t="s">
        <v>182</v>
      </c>
      <c r="D14" s="100">
        <v>368.7</v>
      </c>
      <c r="E14" s="100">
        <v>0</v>
      </c>
      <c r="F14" s="100">
        <v>0</v>
      </c>
      <c r="G14" s="100">
        <v>347</v>
      </c>
      <c r="H14" s="99" t="s">
        <v>300</v>
      </c>
    </row>
    <row r="15" spans="1:8" s="60" customFormat="1" ht="63.95" customHeight="1">
      <c r="A15" s="94" t="s">
        <v>291</v>
      </c>
      <c r="B15" s="7">
        <v>5120</v>
      </c>
      <c r="C15" s="95" t="s">
        <v>182</v>
      </c>
      <c r="D15" s="100">
        <v>2.7</v>
      </c>
      <c r="E15" s="100">
        <v>0</v>
      </c>
      <c r="F15" s="100">
        <v>0</v>
      </c>
      <c r="G15" s="100">
        <v>2.9</v>
      </c>
      <c r="H15" s="99" t="s">
        <v>302</v>
      </c>
    </row>
    <row r="16" spans="1:8" ht="20.100000000000001" customHeight="1">
      <c r="A16" s="93" t="s">
        <v>196</v>
      </c>
      <c r="B16" s="7"/>
      <c r="C16" s="95"/>
      <c r="D16" s="100"/>
      <c r="E16" s="100"/>
      <c r="F16" s="100"/>
      <c r="G16" s="100"/>
      <c r="H16" s="99"/>
    </row>
    <row r="17" spans="1:10" ht="42.75" customHeight="1">
      <c r="A17" s="94" t="s">
        <v>292</v>
      </c>
      <c r="B17" s="7">
        <v>5200</v>
      </c>
      <c r="C17" s="95"/>
      <c r="D17" s="100">
        <v>11.5</v>
      </c>
      <c r="E17" s="100">
        <v>0</v>
      </c>
      <c r="F17" s="100">
        <v>0</v>
      </c>
      <c r="G17" s="100">
        <v>11.6</v>
      </c>
      <c r="H17" s="99"/>
    </row>
    <row r="18" spans="1:10" ht="63.95" customHeight="1">
      <c r="A18" s="94" t="s">
        <v>293</v>
      </c>
      <c r="B18" s="7">
        <v>5210</v>
      </c>
      <c r="C18" s="95"/>
      <c r="D18" s="100">
        <v>0.4</v>
      </c>
      <c r="E18" s="100">
        <v>0</v>
      </c>
      <c r="F18" s="100">
        <v>0</v>
      </c>
      <c r="G18" s="100">
        <v>0.3</v>
      </c>
      <c r="H18" s="99"/>
    </row>
    <row r="19" spans="1:10" ht="63.95" customHeight="1">
      <c r="A19" s="94" t="s">
        <v>307</v>
      </c>
      <c r="B19" s="7">
        <v>5220</v>
      </c>
      <c r="C19" s="95" t="s">
        <v>297</v>
      </c>
      <c r="D19" s="100">
        <v>0.3</v>
      </c>
      <c r="E19" s="100">
        <v>0.3</v>
      </c>
      <c r="F19" s="100">
        <v>0</v>
      </c>
      <c r="G19" s="100">
        <v>0.3</v>
      </c>
      <c r="H19" s="99" t="s">
        <v>301</v>
      </c>
    </row>
    <row r="20" spans="1:10" ht="20.100000000000001" customHeight="1">
      <c r="A20" s="59" t="s">
        <v>275</v>
      </c>
      <c r="B20" s="7"/>
      <c r="C20" s="95"/>
      <c r="D20" s="100"/>
      <c r="E20" s="100"/>
      <c r="F20" s="100"/>
      <c r="G20" s="100"/>
      <c r="H20" s="99"/>
    </row>
    <row r="21" spans="1:10" ht="81" customHeight="1">
      <c r="A21" s="101" t="s">
        <v>308</v>
      </c>
      <c r="B21" s="7">
        <v>5300</v>
      </c>
      <c r="C21" s="95"/>
      <c r="D21" s="100">
        <v>0</v>
      </c>
      <c r="E21" s="100">
        <v>0</v>
      </c>
      <c r="F21" s="100">
        <v>0</v>
      </c>
      <c r="G21" s="100">
        <v>0</v>
      </c>
      <c r="H21" s="99"/>
    </row>
    <row r="22" spans="1:10" ht="20.100000000000001" customHeight="1"/>
    <row r="23" spans="1:10" ht="20.100000000000001" customHeight="1"/>
    <row r="24" spans="1:10" ht="20.100000000000001" customHeight="1"/>
    <row r="25" spans="1:10" s="3" customFormat="1" ht="20.100000000000001" customHeight="1">
      <c r="A25" s="53" t="s">
        <v>250</v>
      </c>
      <c r="B25" s="53"/>
      <c r="C25" s="1"/>
      <c r="D25" s="127" t="s">
        <v>103</v>
      </c>
      <c r="E25" s="128"/>
      <c r="F25" s="128"/>
      <c r="G25" s="128"/>
      <c r="H25" s="3" t="s">
        <v>132</v>
      </c>
    </row>
    <row r="26" spans="1:10" s="2" customFormat="1" ht="20.100000000000001" customHeight="1">
      <c r="A26" s="71" t="s">
        <v>251</v>
      </c>
      <c r="B26" s="37"/>
      <c r="C26" s="3"/>
      <c r="D26" s="113" t="s">
        <v>78</v>
      </c>
      <c r="E26" s="113"/>
      <c r="F26" s="113"/>
      <c r="G26" s="113"/>
      <c r="H26" s="2" t="s">
        <v>252</v>
      </c>
      <c r="I26" s="57"/>
      <c r="J26" s="57"/>
    </row>
  </sheetData>
  <mergeCells count="11">
    <mergeCell ref="A1:H1"/>
    <mergeCell ref="H3:H4"/>
    <mergeCell ref="D25:G25"/>
    <mergeCell ref="D26:G26"/>
    <mergeCell ref="A3:A4"/>
    <mergeCell ref="B3:B4"/>
    <mergeCell ref="C3:C4"/>
    <mergeCell ref="D3:D4"/>
    <mergeCell ref="E3:E4"/>
    <mergeCell ref="F3:F4"/>
    <mergeCell ref="G3:G4"/>
  </mergeCells>
  <phoneticPr fontId="3" type="noConversion"/>
  <pageMargins left="1.1811023622047245" right="0.39370078740157483" top="0.78740157480314965" bottom="0.78740157480314965" header="0.27559055118110237" footer="0.31496062992125984"/>
  <pageSetup paperSize="9" scale="42" orientation="landscape" r:id="rId1"/>
  <headerFooter alignWithMargins="0">
    <oddHeader>&amp;C&amp;"Times New Roman,обычный"&amp;14
&amp;18 11&amp;R
&amp;"Times New Roman,обычный"&amp;14Продовження  додатка 1
Таблиця 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11</vt:i4>
      </vt:variant>
    </vt:vector>
  </HeadingPairs>
  <TitlesOfParts>
    <vt:vector size="17" baseType="lpstr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' V. Коефіцієнти'!Заголовки_для_печати</vt:lpstr>
      <vt:lpstr>'I.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пок.'!Заголовки_для_печати</vt:lpstr>
      <vt:lpstr>' V. Коефіцієнти'!Область_печати</vt:lpstr>
      <vt:lpstr>'I. Фін результат'!Область_печати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'Осн. фін. пок.'!Область_печати</vt:lpstr>
    </vt:vector>
  </TitlesOfParts>
  <Company>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2017-04-18T08:42:00Z</cp:lastPrinted>
  <dcterms:created xsi:type="dcterms:W3CDTF">2003-03-13T16:00:22Z</dcterms:created>
  <dcterms:modified xsi:type="dcterms:W3CDTF">2017-05-23T11:45:43Z</dcterms:modified>
</cp:coreProperties>
</file>