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F:\виконання 9 міс,\"/>
    </mc:Choice>
  </mc:AlternateContent>
  <bookViews>
    <workbookView xWindow="0" yWindow="0" windowWidth="28800" windowHeight="11730"/>
  </bookViews>
  <sheets>
    <sheet name="Лист1" sheetId="1" r:id="rId1"/>
  </sheets>
  <calcPr calcId="162913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99" i="1" l="1"/>
  <c r="L99" i="1"/>
  <c r="M99" i="1"/>
  <c r="N99" i="1"/>
  <c r="O99" i="1"/>
  <c r="P99" i="1"/>
  <c r="G118" i="1"/>
  <c r="J90" i="1"/>
  <c r="K90" i="1"/>
  <c r="L90" i="1"/>
  <c r="M90" i="1"/>
  <c r="N90" i="1"/>
  <c r="O90" i="1"/>
  <c r="P90" i="1"/>
  <c r="G90" i="1"/>
  <c r="H90" i="1"/>
  <c r="I90" i="1"/>
  <c r="J94" i="1"/>
  <c r="P94" i="1" s="1"/>
  <c r="I94" i="1"/>
  <c r="O94" i="1"/>
  <c r="J127" i="1"/>
  <c r="I127" i="1"/>
  <c r="H127" i="1"/>
  <c r="G127" i="1"/>
  <c r="F127" i="1"/>
  <c r="P127" i="1" s="1"/>
  <c r="E127" i="1"/>
  <c r="O127" i="1" s="1"/>
  <c r="D127" i="1"/>
  <c r="C127" i="1"/>
  <c r="P126" i="1"/>
  <c r="J126" i="1"/>
  <c r="I126" i="1"/>
  <c r="I125" i="1" s="1"/>
  <c r="H126" i="1"/>
  <c r="H125" i="1" s="1"/>
  <c r="G126" i="1"/>
  <c r="F126" i="1"/>
  <c r="E126" i="1"/>
  <c r="O126" i="1" s="1"/>
  <c r="D126" i="1"/>
  <c r="D125" i="1" s="1"/>
  <c r="C126" i="1"/>
  <c r="J125" i="1"/>
  <c r="G125" i="1"/>
  <c r="F125" i="1"/>
  <c r="P125" i="1" s="1"/>
  <c r="C125" i="1"/>
  <c r="P124" i="1"/>
  <c r="F124" i="1"/>
  <c r="E124" i="1"/>
  <c r="O124" i="1" s="1"/>
  <c r="D124" i="1"/>
  <c r="C124" i="1"/>
  <c r="O123" i="1"/>
  <c r="M123" i="1"/>
  <c r="M120" i="1" s="1"/>
  <c r="M117" i="1" s="1"/>
  <c r="L123" i="1"/>
  <c r="K123" i="1"/>
  <c r="J123" i="1"/>
  <c r="I123" i="1"/>
  <c r="H123" i="1"/>
  <c r="G123" i="1"/>
  <c r="F123" i="1"/>
  <c r="P123" i="1" s="1"/>
  <c r="E123" i="1"/>
  <c r="D123" i="1"/>
  <c r="C123" i="1"/>
  <c r="P122" i="1"/>
  <c r="O122" i="1"/>
  <c r="N122" i="1"/>
  <c r="M122" i="1"/>
  <c r="L122" i="1"/>
  <c r="L120" i="1" s="1"/>
  <c r="K122" i="1"/>
  <c r="K120" i="1" s="1"/>
  <c r="J122" i="1"/>
  <c r="I122" i="1"/>
  <c r="H122" i="1"/>
  <c r="G122" i="1"/>
  <c r="F122" i="1"/>
  <c r="E122" i="1"/>
  <c r="D122" i="1"/>
  <c r="C122" i="1"/>
  <c r="P121" i="1"/>
  <c r="O121" i="1"/>
  <c r="O120" i="1"/>
  <c r="J120" i="1"/>
  <c r="J117" i="1" s="1"/>
  <c r="I120" i="1"/>
  <c r="H120" i="1"/>
  <c r="G120" i="1"/>
  <c r="F120" i="1"/>
  <c r="P120" i="1" s="1"/>
  <c r="E120" i="1"/>
  <c r="D120" i="1"/>
  <c r="C120" i="1"/>
  <c r="M119" i="1"/>
  <c r="L119" i="1"/>
  <c r="K119" i="1"/>
  <c r="J119" i="1"/>
  <c r="P119" i="1" s="1"/>
  <c r="I119" i="1"/>
  <c r="H119" i="1"/>
  <c r="G119" i="1"/>
  <c r="G117" i="1" s="1"/>
  <c r="F119" i="1"/>
  <c r="E119" i="1"/>
  <c r="O119" i="1" s="1"/>
  <c r="D119" i="1"/>
  <c r="C119" i="1"/>
  <c r="C117" i="1" s="1"/>
  <c r="M118" i="1"/>
  <c r="L118" i="1"/>
  <c r="K118" i="1"/>
  <c r="J118" i="1"/>
  <c r="I118" i="1"/>
  <c r="H118" i="1"/>
  <c r="H117" i="1" s="1"/>
  <c r="F118" i="1"/>
  <c r="P118" i="1" s="1"/>
  <c r="E118" i="1"/>
  <c r="O118" i="1" s="1"/>
  <c r="O117" i="1" s="1"/>
  <c r="D118" i="1"/>
  <c r="D117" i="1" s="1"/>
  <c r="C118" i="1"/>
  <c r="I117" i="1"/>
  <c r="M116" i="1"/>
  <c r="L116" i="1"/>
  <c r="K116" i="1"/>
  <c r="J116" i="1"/>
  <c r="I116" i="1"/>
  <c r="O116" i="1" s="1"/>
  <c r="H116" i="1"/>
  <c r="G116" i="1"/>
  <c r="M115" i="1"/>
  <c r="M114" i="1" s="1"/>
  <c r="L115" i="1"/>
  <c r="L114" i="1" s="1"/>
  <c r="K115" i="1"/>
  <c r="K114" i="1" s="1"/>
  <c r="J115" i="1"/>
  <c r="I115" i="1"/>
  <c r="H115" i="1"/>
  <c r="H114" i="1" s="1"/>
  <c r="H113" i="1" s="1"/>
  <c r="G115" i="1"/>
  <c r="G114" i="1" s="1"/>
  <c r="G113" i="1" s="1"/>
  <c r="F115" i="1"/>
  <c r="P115" i="1" s="1"/>
  <c r="E115" i="1"/>
  <c r="O115" i="1" s="1"/>
  <c r="D115" i="1"/>
  <c r="C115" i="1"/>
  <c r="C114" i="1" s="1"/>
  <c r="C113" i="1" s="1"/>
  <c r="I114" i="1"/>
  <c r="I113" i="1" s="1"/>
  <c r="F114" i="1"/>
  <c r="E114" i="1"/>
  <c r="D114" i="1"/>
  <c r="N113" i="1"/>
  <c r="P112" i="1"/>
  <c r="O112" i="1"/>
  <c r="P111" i="1"/>
  <c r="O111" i="1"/>
  <c r="P110" i="1"/>
  <c r="J110" i="1"/>
  <c r="I110" i="1"/>
  <c r="O110" i="1" s="1"/>
  <c r="H110" i="1"/>
  <c r="G110" i="1"/>
  <c r="P109" i="1"/>
  <c r="O109" i="1"/>
  <c r="P108" i="1"/>
  <c r="J108" i="1"/>
  <c r="I108" i="1"/>
  <c r="H108" i="1"/>
  <c r="H102" i="1" s="1"/>
  <c r="G108" i="1"/>
  <c r="E108" i="1"/>
  <c r="O108" i="1" s="1"/>
  <c r="D108" i="1"/>
  <c r="C108" i="1"/>
  <c r="C102" i="1" s="1"/>
  <c r="P107" i="1"/>
  <c r="O107" i="1"/>
  <c r="P106" i="1"/>
  <c r="O106" i="1"/>
  <c r="M105" i="1"/>
  <c r="J105" i="1"/>
  <c r="P105" i="1" s="1"/>
  <c r="G105" i="1"/>
  <c r="I105" i="1" s="1"/>
  <c r="P104" i="1"/>
  <c r="O104" i="1"/>
  <c r="M104" i="1"/>
  <c r="M103" i="1"/>
  <c r="M102" i="1" s="1"/>
  <c r="L103" i="1"/>
  <c r="K103" i="1"/>
  <c r="H103" i="1"/>
  <c r="G103" i="1"/>
  <c r="F103" i="1"/>
  <c r="E103" i="1"/>
  <c r="E102" i="1" s="1"/>
  <c r="D103" i="1"/>
  <c r="C103" i="1"/>
  <c r="L102" i="1"/>
  <c r="K102" i="1"/>
  <c r="G102" i="1"/>
  <c r="F102" i="1"/>
  <c r="D102" i="1"/>
  <c r="J99" i="1"/>
  <c r="J97" i="1" s="1"/>
  <c r="I99" i="1"/>
  <c r="H99" i="1"/>
  <c r="G99" i="1"/>
  <c r="G97" i="1" s="1"/>
  <c r="I97" i="1"/>
  <c r="H97" i="1"/>
  <c r="E97" i="1"/>
  <c r="O97" i="1" s="1"/>
  <c r="D97" i="1"/>
  <c r="C97" i="1"/>
  <c r="C91" i="1" s="1"/>
  <c r="C90" i="1" s="1"/>
  <c r="C128" i="1" s="1"/>
  <c r="M94" i="1"/>
  <c r="L94" i="1"/>
  <c r="K94" i="1"/>
  <c r="H94" i="1"/>
  <c r="G94" i="1"/>
  <c r="P93" i="1"/>
  <c r="O93" i="1"/>
  <c r="G93" i="1"/>
  <c r="G92" i="1" s="1"/>
  <c r="M92" i="1"/>
  <c r="L92" i="1"/>
  <c r="L91" i="1" s="1"/>
  <c r="K92" i="1"/>
  <c r="I92" i="1"/>
  <c r="I91" i="1" s="1"/>
  <c r="H92" i="1"/>
  <c r="H91" i="1" s="1"/>
  <c r="F92" i="1"/>
  <c r="E92" i="1"/>
  <c r="D92" i="1"/>
  <c r="D91" i="1" s="1"/>
  <c r="D90" i="1" s="1"/>
  <c r="C92" i="1"/>
  <c r="M91" i="1"/>
  <c r="K91" i="1"/>
  <c r="F91" i="1"/>
  <c r="F90" i="1" s="1"/>
  <c r="E91" i="1"/>
  <c r="E117" i="1" l="1"/>
  <c r="H128" i="1"/>
  <c r="J114" i="1"/>
  <c r="P114" i="1" s="1"/>
  <c r="J92" i="1"/>
  <c r="P92" i="1"/>
  <c r="O92" i="1"/>
  <c r="O102" i="1"/>
  <c r="D113" i="1"/>
  <c r="D128" i="1" s="1"/>
  <c r="P117" i="1"/>
  <c r="K117" i="1"/>
  <c r="P97" i="1"/>
  <c r="J91" i="1"/>
  <c r="G91" i="1"/>
  <c r="G128" i="1" s="1"/>
  <c r="O105" i="1"/>
  <c r="I103" i="1"/>
  <c r="I102" i="1" s="1"/>
  <c r="I128" i="1" s="1"/>
  <c r="L113" i="1"/>
  <c r="L128" i="1" s="1"/>
  <c r="K113" i="1"/>
  <c r="K128" i="1" s="1"/>
  <c r="E90" i="1"/>
  <c r="M113" i="1"/>
  <c r="M128" i="1" s="1"/>
  <c r="J113" i="1"/>
  <c r="L117" i="1"/>
  <c r="O91" i="1"/>
  <c r="J103" i="1"/>
  <c r="J102" i="1" s="1"/>
  <c r="P102" i="1" s="1"/>
  <c r="O103" i="1"/>
  <c r="P116" i="1"/>
  <c r="F117" i="1"/>
  <c r="F113" i="1" s="1"/>
  <c r="P91" i="1"/>
  <c r="O114" i="1"/>
  <c r="E125" i="1"/>
  <c r="O125" i="1" s="1"/>
  <c r="H129" i="1"/>
  <c r="P87" i="1"/>
  <c r="O87" i="1"/>
  <c r="P84" i="1"/>
  <c r="I84" i="1"/>
  <c r="H84" i="1"/>
  <c r="G84" i="1"/>
  <c r="E84" i="1"/>
  <c r="D84" i="1"/>
  <c r="C84" i="1"/>
  <c r="P81" i="1"/>
  <c r="I81" i="1"/>
  <c r="H81" i="1"/>
  <c r="G81" i="1"/>
  <c r="E81" i="1"/>
  <c r="O81" i="1" s="1"/>
  <c r="D81" i="1"/>
  <c r="C81" i="1"/>
  <c r="P78" i="1"/>
  <c r="I78" i="1"/>
  <c r="H78" i="1"/>
  <c r="G78" i="1"/>
  <c r="E78" i="1"/>
  <c r="O78" i="1" s="1"/>
  <c r="D78" i="1"/>
  <c r="C78" i="1"/>
  <c r="P75" i="1"/>
  <c r="I75" i="1"/>
  <c r="H75" i="1"/>
  <c r="G75" i="1"/>
  <c r="E75" i="1"/>
  <c r="D75" i="1"/>
  <c r="C75" i="1"/>
  <c r="P72" i="1"/>
  <c r="I72" i="1"/>
  <c r="H72" i="1"/>
  <c r="G72" i="1"/>
  <c r="E72" i="1"/>
  <c r="D72" i="1"/>
  <c r="C72" i="1"/>
  <c r="P69" i="1"/>
  <c r="I69" i="1"/>
  <c r="H69" i="1"/>
  <c r="G69" i="1"/>
  <c r="E69" i="1"/>
  <c r="O69" i="1" s="1"/>
  <c r="D69" i="1"/>
  <c r="C69" i="1"/>
  <c r="P66" i="1"/>
  <c r="I66" i="1"/>
  <c r="H66" i="1"/>
  <c r="G66" i="1"/>
  <c r="E66" i="1"/>
  <c r="O66" i="1" s="1"/>
  <c r="D66" i="1"/>
  <c r="C66" i="1"/>
  <c r="P65" i="1"/>
  <c r="O65" i="1"/>
  <c r="P64" i="1"/>
  <c r="O64" i="1"/>
  <c r="J63" i="1"/>
  <c r="P63" i="1" s="1"/>
  <c r="I63" i="1"/>
  <c r="I62" i="1" s="1"/>
  <c r="H63" i="1"/>
  <c r="G63" i="1"/>
  <c r="E63" i="1"/>
  <c r="D63" i="1"/>
  <c r="D62" i="1" s="1"/>
  <c r="C63" i="1"/>
  <c r="G62" i="1"/>
  <c r="O61" i="1"/>
  <c r="O60" i="1"/>
  <c r="P59" i="1"/>
  <c r="I59" i="1"/>
  <c r="H59" i="1"/>
  <c r="G59" i="1"/>
  <c r="E59" i="1"/>
  <c r="O59" i="1" s="1"/>
  <c r="D59" i="1"/>
  <c r="C59" i="1"/>
  <c r="P58" i="1"/>
  <c r="O58" i="1"/>
  <c r="M58" i="1"/>
  <c r="L58" i="1"/>
  <c r="D58" i="1"/>
  <c r="P57" i="1"/>
  <c r="O57" i="1"/>
  <c r="P56" i="1"/>
  <c r="I56" i="1"/>
  <c r="O56" i="1" s="1"/>
  <c r="P55" i="1"/>
  <c r="O55" i="1"/>
  <c r="I55" i="1"/>
  <c r="J54" i="1"/>
  <c r="J51" i="1" s="1"/>
  <c r="H54" i="1"/>
  <c r="G54" i="1"/>
  <c r="G51" i="1" s="1"/>
  <c r="F54" i="1"/>
  <c r="E54" i="1"/>
  <c r="D54" i="1"/>
  <c r="C54" i="1"/>
  <c r="P53" i="1"/>
  <c r="O53" i="1"/>
  <c r="P52" i="1"/>
  <c r="O52" i="1"/>
  <c r="M52" i="1"/>
  <c r="M51" i="1"/>
  <c r="L51" i="1"/>
  <c r="K51" i="1"/>
  <c r="H51" i="1"/>
  <c r="E51" i="1"/>
  <c r="D51" i="1"/>
  <c r="C51" i="1"/>
  <c r="P50" i="1"/>
  <c r="O50" i="1"/>
  <c r="P49" i="1"/>
  <c r="O49" i="1"/>
  <c r="P48" i="1"/>
  <c r="O48" i="1"/>
  <c r="P47" i="1"/>
  <c r="I47" i="1"/>
  <c r="H47" i="1"/>
  <c r="G47" i="1"/>
  <c r="E47" i="1"/>
  <c r="O47" i="1" s="1"/>
  <c r="D47" i="1"/>
  <c r="C47" i="1"/>
  <c r="P46" i="1"/>
  <c r="O46" i="1"/>
  <c r="D46" i="1"/>
  <c r="C46" i="1"/>
  <c r="C44" i="1" s="1"/>
  <c r="P45" i="1"/>
  <c r="P44" i="1" s="1"/>
  <c r="O45" i="1"/>
  <c r="O44" i="1"/>
  <c r="N44" i="1"/>
  <c r="N9" i="1" s="1"/>
  <c r="N88" i="1" s="1"/>
  <c r="M44" i="1"/>
  <c r="L44" i="1"/>
  <c r="K44" i="1"/>
  <c r="J44" i="1"/>
  <c r="I44" i="1"/>
  <c r="H44" i="1"/>
  <c r="G44" i="1"/>
  <c r="F44" i="1"/>
  <c r="E44" i="1"/>
  <c r="D44" i="1"/>
  <c r="P43" i="1"/>
  <c r="P42" i="1"/>
  <c r="O42" i="1"/>
  <c r="P41" i="1"/>
  <c r="O41" i="1"/>
  <c r="O40" i="1" s="1"/>
  <c r="M40" i="1"/>
  <c r="L40" i="1"/>
  <c r="K40" i="1"/>
  <c r="J40" i="1"/>
  <c r="I40" i="1"/>
  <c r="H40" i="1"/>
  <c r="G40" i="1"/>
  <c r="F40" i="1"/>
  <c r="E40" i="1"/>
  <c r="D40" i="1"/>
  <c r="C40" i="1"/>
  <c r="P38" i="1"/>
  <c r="M38" i="1"/>
  <c r="M36" i="1" s="1"/>
  <c r="I38" i="1"/>
  <c r="O38" i="1" s="1"/>
  <c r="P37" i="1"/>
  <c r="P36" i="1" s="1"/>
  <c r="M37" i="1"/>
  <c r="O37" i="1"/>
  <c r="L36" i="1"/>
  <c r="K36" i="1"/>
  <c r="J36" i="1"/>
  <c r="J21" i="1" s="1"/>
  <c r="H36" i="1"/>
  <c r="G36" i="1"/>
  <c r="F36" i="1"/>
  <c r="E36" i="1"/>
  <c r="D36" i="1"/>
  <c r="C36" i="1"/>
  <c r="P35" i="1"/>
  <c r="P34" i="1"/>
  <c r="O33" i="1"/>
  <c r="M33" i="1"/>
  <c r="L33" i="1"/>
  <c r="K33" i="1"/>
  <c r="I33" i="1"/>
  <c r="H33" i="1"/>
  <c r="G33" i="1"/>
  <c r="F33" i="1"/>
  <c r="F21" i="1" s="1"/>
  <c r="E33" i="1"/>
  <c r="D33" i="1"/>
  <c r="C33" i="1"/>
  <c r="P30" i="1"/>
  <c r="O30" i="1"/>
  <c r="M30" i="1"/>
  <c r="L30" i="1"/>
  <c r="K30" i="1"/>
  <c r="I30" i="1"/>
  <c r="H30" i="1"/>
  <c r="G30" i="1"/>
  <c r="E30" i="1"/>
  <c r="D30" i="1"/>
  <c r="C30" i="1"/>
  <c r="P26" i="1"/>
  <c r="O26" i="1"/>
  <c r="M26" i="1"/>
  <c r="L26" i="1"/>
  <c r="K26" i="1"/>
  <c r="I26" i="1"/>
  <c r="H26" i="1"/>
  <c r="G26" i="1"/>
  <c r="E26" i="1"/>
  <c r="D26" i="1"/>
  <c r="C26" i="1"/>
  <c r="P22" i="1"/>
  <c r="O22" i="1"/>
  <c r="M22" i="1"/>
  <c r="L22" i="1"/>
  <c r="K22" i="1"/>
  <c r="I22" i="1"/>
  <c r="H22" i="1"/>
  <c r="G22" i="1"/>
  <c r="E22" i="1"/>
  <c r="D22" i="1"/>
  <c r="C22" i="1"/>
  <c r="P20" i="1"/>
  <c r="O20" i="1"/>
  <c r="P19" i="1"/>
  <c r="O19" i="1"/>
  <c r="M19" i="1"/>
  <c r="L18" i="1"/>
  <c r="K18" i="1"/>
  <c r="K14" i="1" s="1"/>
  <c r="J18" i="1"/>
  <c r="I18" i="1"/>
  <c r="H18" i="1"/>
  <c r="G18" i="1"/>
  <c r="F18" i="1"/>
  <c r="E18" i="1"/>
  <c r="D18" i="1"/>
  <c r="C18" i="1"/>
  <c r="C14" i="1" s="1"/>
  <c r="P15" i="1"/>
  <c r="O15" i="1"/>
  <c r="M15" i="1"/>
  <c r="L15" i="1"/>
  <c r="L14" i="1" s="1"/>
  <c r="K15" i="1"/>
  <c r="I15" i="1"/>
  <c r="I14" i="1" s="1"/>
  <c r="H15" i="1"/>
  <c r="H14" i="1" s="1"/>
  <c r="G15" i="1"/>
  <c r="G14" i="1" s="1"/>
  <c r="E15" i="1"/>
  <c r="D15" i="1"/>
  <c r="C15" i="1"/>
  <c r="J14" i="1"/>
  <c r="F14" i="1"/>
  <c r="E14" i="1"/>
  <c r="P11" i="1"/>
  <c r="P10" i="1" s="1"/>
  <c r="O11" i="1"/>
  <c r="O10" i="1" s="1"/>
  <c r="M11" i="1"/>
  <c r="L11" i="1"/>
  <c r="L10" i="1" s="1"/>
  <c r="K11" i="1"/>
  <c r="K10" i="1" s="1"/>
  <c r="I11" i="1"/>
  <c r="I10" i="1" s="1"/>
  <c r="H11" i="1"/>
  <c r="G11" i="1"/>
  <c r="G10" i="1" s="1"/>
  <c r="E11" i="1"/>
  <c r="E10" i="1" s="1"/>
  <c r="D11" i="1"/>
  <c r="D10" i="1" s="1"/>
  <c r="C11" i="1"/>
  <c r="M10" i="1"/>
  <c r="H10" i="1"/>
  <c r="C10" i="1"/>
  <c r="P103" i="1" l="1"/>
  <c r="P113" i="1"/>
  <c r="E113" i="1"/>
  <c r="O113" i="1" s="1"/>
  <c r="F128" i="1"/>
  <c r="J62" i="1"/>
  <c r="P62" i="1" s="1"/>
  <c r="G21" i="1"/>
  <c r="G9" i="1"/>
  <c r="G88" i="1" s="1"/>
  <c r="D14" i="1"/>
  <c r="C9" i="1"/>
  <c r="C88" i="1" s="1"/>
  <c r="E21" i="1"/>
  <c r="E9" i="1" s="1"/>
  <c r="K21" i="1"/>
  <c r="C21" i="1"/>
  <c r="M21" i="1"/>
  <c r="O36" i="1"/>
  <c r="P18" i="1"/>
  <c r="P14" i="1" s="1"/>
  <c r="I36" i="1"/>
  <c r="I21" i="1" s="1"/>
  <c r="K9" i="1"/>
  <c r="K88" i="1" s="1"/>
  <c r="O21" i="1"/>
  <c r="J9" i="1"/>
  <c r="O18" i="1"/>
  <c r="O14" i="1" s="1"/>
  <c r="L21" i="1"/>
  <c r="L9" i="1" s="1"/>
  <c r="L88" i="1" s="1"/>
  <c r="H21" i="1"/>
  <c r="H9" i="1" s="1"/>
  <c r="H88" i="1" s="1"/>
  <c r="P40" i="1"/>
  <c r="P54" i="1"/>
  <c r="F51" i="1"/>
  <c r="P51" i="1" s="1"/>
  <c r="O63" i="1"/>
  <c r="O75" i="1"/>
  <c r="M18" i="1"/>
  <c r="M14" i="1" s="1"/>
  <c r="M9" i="1" s="1"/>
  <c r="M88" i="1" s="1"/>
  <c r="P33" i="1"/>
  <c r="P21" i="1" s="1"/>
  <c r="C62" i="1"/>
  <c r="H62" i="1"/>
  <c r="O72" i="1"/>
  <c r="O84" i="1"/>
  <c r="D21" i="1"/>
  <c r="D9" i="1" s="1"/>
  <c r="D88" i="1" s="1"/>
  <c r="E62" i="1"/>
  <c r="O62" i="1" s="1"/>
  <c r="H135" i="1"/>
  <c r="I54" i="1"/>
  <c r="J128" i="1" l="1"/>
  <c r="P128" i="1" s="1"/>
  <c r="E128" i="1"/>
  <c r="O128" i="1" s="1"/>
  <c r="J88" i="1"/>
  <c r="F9" i="1"/>
  <c r="F88" i="1" s="1"/>
  <c r="P9" i="1"/>
  <c r="P88" i="1" s="1"/>
  <c r="O54" i="1"/>
  <c r="I51" i="1"/>
  <c r="E88" i="1"/>
  <c r="I9" i="1" l="1"/>
  <c r="O51" i="1"/>
  <c r="I88" i="1" l="1"/>
  <c r="O9" i="1"/>
  <c r="O88" i="1" s="1"/>
</calcChain>
</file>

<file path=xl/sharedStrings.xml><?xml version="1.0" encoding="utf-8"?>
<sst xmlns="http://schemas.openxmlformats.org/spreadsheetml/2006/main" count="162" uniqueCount="89">
  <si>
    <t>Додаток 4
                     до рішення _______ сесії  міської ради                                                                                                                                                                                                                                                                від ______________2018 року</t>
  </si>
  <si>
    <t>тис.грн.</t>
  </si>
  <si>
    <t xml:space="preserve">Найменування </t>
  </si>
  <si>
    <t>Код функції</t>
  </si>
  <si>
    <t>Загальний фонд</t>
  </si>
  <si>
    <t>Спеціальний фонд</t>
  </si>
  <si>
    <t>Всього</t>
  </si>
  <si>
    <t xml:space="preserve">Затверджено  </t>
  </si>
  <si>
    <t xml:space="preserve">Зміни, що вносяться </t>
  </si>
  <si>
    <t>Затверджено з урахуван ням змін</t>
  </si>
  <si>
    <t xml:space="preserve">Виконано </t>
  </si>
  <si>
    <t>Виконано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</si>
  <si>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</si>
  <si>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</si>
  <si>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</si>
  <si>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</si>
  <si>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</si>
  <si>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</si>
  <si>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</si>
  <si>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</si>
  <si>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</si>
  <si>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</si>
  <si>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</si>
  <si>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</si>
  <si>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 xml:space="preserve">Фінансування бюджету за типом кредитора </t>
  </si>
  <si>
    <t>Внутрішнє фінансування</t>
  </si>
  <si>
    <t>Фінансування за рахунок коштів  державних фондів</t>
  </si>
  <si>
    <t>Позики, одержані з державних фондів</t>
  </si>
  <si>
    <t>Одержано позик</t>
  </si>
  <si>
    <t>Погашено позик</t>
  </si>
  <si>
    <t>Фінансування за рахунок позик банківських установ</t>
  </si>
  <si>
    <t>Фінансування за рахунок позик Національного банку України</t>
  </si>
  <si>
    <t>,</t>
  </si>
  <si>
    <t xml:space="preserve">Фінансування за рахунок інших банків </t>
  </si>
  <si>
    <t>Інше внутрішнє фінансування</t>
  </si>
  <si>
    <t>Позики інших фінансових установ</t>
  </si>
  <si>
    <t>Зміна обсягів вимог до інших фінансових установ, що використовуються для управління ліквідністю</t>
  </si>
  <si>
    <t>Позики нефінансових державних підприємств</t>
  </si>
  <si>
    <t>Зміна обсягів цінних паперів нефінансових державних підприємств, що використовуються для управління ліквідністю</t>
  </si>
  <si>
    <t>Позики нефінансового приватного сектора</t>
  </si>
  <si>
    <t>Фінансування за рахунок коштів єдиного казначейського рахунку</t>
  </si>
  <si>
    <t>Одержано</t>
  </si>
  <si>
    <t>Повернено</t>
  </si>
  <si>
    <t>Надходження від приватизації державного майна</t>
  </si>
  <si>
    <t>Фінансування за рахунок залишків коштів на рахунках бюджетних установ</t>
  </si>
  <si>
    <t>На початок періоду</t>
  </si>
  <si>
    <t>На кінець періоду</t>
  </si>
  <si>
    <t>Інші розрахунки</t>
  </si>
  <si>
    <t>Зміни обсягів депозитів і цінних паперів, що використовуються для управління ліквідністю</t>
  </si>
  <si>
    <t>Повернення коштів з депозитів або пред'явлення цінних паперів</t>
  </si>
  <si>
    <t>Розміщення коштів на депозитах або придбання цінних паперів</t>
  </si>
  <si>
    <t>Коригування</t>
  </si>
  <si>
    <t>Різниця між вартісною оцінкою вищезазначених статей і ціною нового випуску зобов'язань</t>
  </si>
  <si>
    <t>Різниця між вартісною оцінкою вищезазначених статей і ціною при погашенні зобов'язань</t>
  </si>
  <si>
    <t>Переоцінка вартості в національній валюті</t>
  </si>
  <si>
    <t>Фінансування за рахунок зміни залишків коштів місцевих бюджетів</t>
  </si>
  <si>
    <t>Передача коштів із спеціального до загального фонду бюджету</t>
  </si>
  <si>
    <t>Передача коштів із загального до спеціального фонду бюджету</t>
  </si>
  <si>
    <t xml:space="preserve">Передача коштів із загального до бюджету розвитку (спеціального фонду) </t>
  </si>
  <si>
    <t>Зміни обсягів товарно-матеріальних цінностей</t>
  </si>
  <si>
    <t>Зовнішнє фінансування</t>
  </si>
  <si>
    <t>Позики, надані міжнародними організаціями економічного розвитку</t>
  </si>
  <si>
    <t>Позики, надані органами управління іноземних держав</t>
  </si>
  <si>
    <t>Позики, надані іноземними комерційними банками</t>
  </si>
  <si>
    <t>Позики, надані постачальниками</t>
  </si>
  <si>
    <t>Позики, не віднесені до інших категорій</t>
  </si>
  <si>
    <t xml:space="preserve"> Зміни обсягів депозитів і цінних паперів, що використовуються для управління ліквідністю</t>
  </si>
  <si>
    <t xml:space="preserve"> Повернення коштів з депозитів або пред'явлення цінних паперів</t>
  </si>
  <si>
    <t xml:space="preserve">Разом  коштів,  отриманих  з усіх джерел фінансування бюджету за типом кредитора </t>
  </si>
  <si>
    <t>Фінансування бюджету за типом боргового зобов'язання</t>
  </si>
  <si>
    <t>Фінансування за борговими операціями</t>
  </si>
  <si>
    <t>Запозичення</t>
  </si>
  <si>
    <t>Внутрішні запозичення</t>
  </si>
  <si>
    <t>Довгострокові зобов'язання</t>
  </si>
  <si>
    <t>Середньострокові зобов'язання</t>
  </si>
  <si>
    <t>Короткострокові зобов'язання та векселі</t>
  </si>
  <si>
    <t>Інші зобов'язання</t>
  </si>
  <si>
    <t>Зовнішні запозичення</t>
  </si>
  <si>
    <t>Погашення</t>
  </si>
  <si>
    <t>Внутрішні зобов'язання</t>
  </si>
  <si>
    <t>Зовнішні зобов'язання</t>
  </si>
  <si>
    <t>Фінансування за активними операціями</t>
  </si>
  <si>
    <t>Зміни обсягів готівкових коштів</t>
  </si>
  <si>
    <t>Кошти, одержані із загального фонду бюджету до бюджету розвитку (спеціального фонду)</t>
  </si>
  <si>
    <t>Разом  коштів,  отриманих  з усіх джерел фінансування бюджету за типом боргового зобов'язання</t>
  </si>
  <si>
    <t xml:space="preserve">   Секретар міської ради</t>
  </si>
  <si>
    <t>О. Савчук</t>
  </si>
  <si>
    <t>Руслан Марцінків</t>
  </si>
  <si>
    <t>Джерела фінансування бюджету м.Івано-Франківська за 9 місяців 2018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</si>
</sst>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0.0"/>
  </numFmts>
  <fonts count="22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Helv"/>
      <charset val="204"/>
    </font>
    <font>
      <sz val="12"/>
      <name val="Times New Roman Cyr"/>
      <family val="1"/>
      <charset val="204"/>
    </font>
    <font>
      <b/>
      <sz val="11"/>
      <color indexed="8"/>
      <name val="Times New Roman"/>
      <family val="1"/>
      <charset val="204"/>
    </font>
    <font>
      <sz val="10.5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.5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Times New Roman"/>
      <family val="1"/>
    </font>
    <font>
      <b/>
      <sz val="12"/>
      <color indexed="8"/>
      <name val="Times New Roman"/>
      <family val="1"/>
      <charset val="204"/>
    </font>
    <font>
      <b/>
      <sz val="10.5"/>
      <color indexed="8"/>
      <name val="Times New Roman"/>
      <family val="1"/>
      <charset val="204"/>
    </font>
    <font>
      <sz val="18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</font>
    <font>
      <sz val="14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7" fillId="0" borderId="0"/>
    <xf numFmtId="0" fontId="8" fillId="0" borderId="0"/>
  </cellStyleXfs>
  <cellXfs count="79">
    <xf numFmtId="0" fontId="0" fillId="0" borderId="0" xfId="0"/>
    <xf numFmtId="0" fontId="1" fillId="2" borderId="0" xfId="0" applyFont="1" applyFill="1" applyAlignment="1">
      <alignment vertical="center"/>
    </xf>
    <xf numFmtId="0" fontId="2" fillId="2" borderId="0" xfId="0" applyFont="1" applyFill="1" applyAlignment="1">
      <alignment vertical="center" wrapText="1"/>
    </xf>
    <xf numFmtId="0" fontId="2" fillId="2" borderId="0" xfId="0" applyFont="1" applyFill="1" applyAlignment="1">
      <alignment horizontal="center" vertical="center" wrapText="1"/>
    </xf>
    <xf numFmtId="0" fontId="4" fillId="2" borderId="1" xfId="0" applyFont="1" applyFill="1" applyBorder="1" applyAlignment="1" applyProtection="1">
      <alignment horizontal="center" vertical="center" wrapText="1"/>
      <protection hidden="1"/>
    </xf>
    <xf numFmtId="0" fontId="2" fillId="2" borderId="1" xfId="0" applyFont="1" applyFill="1" applyBorder="1" applyAlignment="1" applyProtection="1">
      <alignment horizontal="left" wrapText="1"/>
      <protection hidden="1"/>
    </xf>
    <xf numFmtId="0" fontId="2" fillId="2" borderId="2" xfId="1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vertical="center"/>
    </xf>
    <xf numFmtId="49" fontId="6" fillId="2" borderId="2" xfId="0" applyNumberFormat="1" applyFont="1" applyFill="1" applyBorder="1" applyAlignment="1" applyProtection="1">
      <alignment horizontal="center" vertical="center" wrapText="1"/>
      <protection hidden="1"/>
    </xf>
    <xf numFmtId="0" fontId="1" fillId="2" borderId="2" xfId="0" applyFont="1" applyFill="1" applyBorder="1" applyAlignment="1">
      <alignment vertical="center"/>
    </xf>
    <xf numFmtId="0" fontId="4" fillId="2" borderId="2" xfId="0" applyFont="1" applyFill="1" applyBorder="1" applyAlignment="1" applyProtection="1">
      <alignment horizontal="center" vertical="center" wrapText="1"/>
    </xf>
    <xf numFmtId="49" fontId="9" fillId="2" borderId="2" xfId="2" applyNumberFormat="1" applyFont="1" applyFill="1" applyBorder="1" applyAlignment="1" applyProtection="1">
      <alignment horizontal="center" vertical="center" wrapText="1"/>
      <protection locked="0"/>
    </xf>
    <xf numFmtId="3" fontId="10" fillId="2" borderId="2" xfId="0" applyNumberFormat="1" applyFont="1" applyFill="1" applyBorder="1" applyAlignment="1">
      <alignment horizontal="right" vertical="center"/>
    </xf>
    <xf numFmtId="49" fontId="11" fillId="2" borderId="2" xfId="2" applyNumberFormat="1" applyFont="1" applyFill="1" applyBorder="1" applyAlignment="1" applyProtection="1">
      <alignment horizontal="center" vertical="center" wrapText="1"/>
      <protection locked="0"/>
    </xf>
    <xf numFmtId="0" fontId="5" fillId="2" borderId="2" xfId="0" applyFont="1" applyFill="1" applyBorder="1" applyAlignment="1" applyProtection="1">
      <alignment horizontal="center" vertical="center"/>
    </xf>
    <xf numFmtId="164" fontId="12" fillId="2" borderId="2" xfId="0" applyNumberFormat="1" applyFont="1" applyFill="1" applyBorder="1" applyAlignment="1" applyProtection="1">
      <alignment horizontal="right" vertical="center"/>
    </xf>
    <xf numFmtId="3" fontId="1" fillId="2" borderId="0" xfId="0" applyNumberFormat="1" applyFont="1" applyFill="1" applyBorder="1" applyAlignment="1">
      <alignment vertical="center"/>
    </xf>
    <xf numFmtId="0" fontId="4" fillId="2" borderId="2" xfId="0" applyFont="1" applyFill="1" applyBorder="1" applyAlignment="1" applyProtection="1">
      <alignment vertical="center" wrapText="1"/>
    </xf>
    <xf numFmtId="164" fontId="12" fillId="2" borderId="2" xfId="0" applyNumberFormat="1" applyFont="1" applyFill="1" applyBorder="1" applyAlignment="1" applyProtection="1">
      <alignment horizontal="center" vertical="center"/>
    </xf>
    <xf numFmtId="0" fontId="2" fillId="2" borderId="2" xfId="0" applyFont="1" applyFill="1" applyBorder="1" applyAlignment="1" applyProtection="1">
      <alignment vertical="center" wrapText="1"/>
    </xf>
    <xf numFmtId="0" fontId="13" fillId="2" borderId="2" xfId="0" applyFont="1" applyFill="1" applyBorder="1" applyAlignment="1" applyProtection="1">
      <alignment vertical="center" wrapText="1"/>
    </xf>
    <xf numFmtId="0" fontId="14" fillId="2" borderId="2" xfId="0" applyFont="1" applyFill="1" applyBorder="1" applyAlignment="1" applyProtection="1">
      <alignment horizontal="center" vertical="center"/>
    </xf>
    <xf numFmtId="164" fontId="10" fillId="2" borderId="2" xfId="0" applyNumberFormat="1" applyFont="1" applyFill="1" applyBorder="1" applyAlignment="1" applyProtection="1">
      <alignment horizontal="right" vertical="center"/>
    </xf>
    <xf numFmtId="164" fontId="10" fillId="2" borderId="2" xfId="0" applyNumberFormat="1" applyFont="1" applyFill="1" applyBorder="1" applyAlignment="1" applyProtection="1">
      <alignment horizontal="center" vertical="center"/>
    </xf>
    <xf numFmtId="164" fontId="10" fillId="2" borderId="2" xfId="2" applyNumberFormat="1" applyFont="1" applyFill="1" applyBorder="1" applyAlignment="1" applyProtection="1">
      <alignment horizontal="right" vertical="center"/>
    </xf>
    <xf numFmtId="164" fontId="1" fillId="2" borderId="0" xfId="0" applyNumberFormat="1" applyFont="1" applyFill="1" applyAlignment="1">
      <alignment vertical="center"/>
    </xf>
    <xf numFmtId="164" fontId="10" fillId="2" borderId="2" xfId="0" applyNumberFormat="1" applyFont="1" applyFill="1" applyBorder="1" applyAlignment="1">
      <alignment vertical="center"/>
    </xf>
    <xf numFmtId="164" fontId="15" fillId="2" borderId="2" xfId="2" applyNumberFormat="1" applyFont="1" applyFill="1" applyBorder="1" applyAlignment="1" applyProtection="1">
      <alignment horizontal="right" vertical="center"/>
      <protection locked="0"/>
    </xf>
    <xf numFmtId="164" fontId="14" fillId="2" borderId="2" xfId="2" applyNumberFormat="1" applyFont="1" applyFill="1" applyBorder="1" applyAlignment="1" applyProtection="1">
      <alignment horizontal="right" vertical="center"/>
      <protection locked="0"/>
    </xf>
    <xf numFmtId="3" fontId="10" fillId="2" borderId="0" xfId="0" applyNumberFormat="1" applyFont="1" applyFill="1" applyBorder="1" applyAlignment="1" applyProtection="1">
      <alignment horizontal="right" vertical="center"/>
    </xf>
    <xf numFmtId="164" fontId="10" fillId="2" borderId="2" xfId="0" applyNumberFormat="1" applyFont="1" applyFill="1" applyBorder="1" applyAlignment="1" applyProtection="1">
      <alignment horizontal="right" vertical="center"/>
      <protection hidden="1"/>
    </xf>
    <xf numFmtId="164" fontId="10" fillId="2" borderId="2" xfId="0" applyNumberFormat="1" applyFont="1" applyFill="1" applyBorder="1" applyAlignment="1" applyProtection="1">
      <alignment horizontal="right" vertical="center"/>
      <protection locked="0"/>
    </xf>
    <xf numFmtId="0" fontId="6" fillId="2" borderId="0" xfId="0" applyFont="1" applyFill="1" applyAlignment="1">
      <alignment vertical="center"/>
    </xf>
    <xf numFmtId="0" fontId="6" fillId="2" borderId="0" xfId="0" applyFont="1" applyFill="1" applyBorder="1" applyAlignment="1">
      <alignment vertical="center"/>
    </xf>
    <xf numFmtId="3" fontId="1" fillId="2" borderId="0" xfId="0" applyNumberFormat="1" applyFont="1" applyFill="1" applyAlignment="1">
      <alignment vertical="center"/>
    </xf>
    <xf numFmtId="164" fontId="10" fillId="2" borderId="2" xfId="2" applyNumberFormat="1" applyFont="1" applyFill="1" applyBorder="1" applyAlignment="1" applyProtection="1">
      <alignment horizontal="right" vertical="center"/>
      <protection locked="0"/>
    </xf>
    <xf numFmtId="0" fontId="14" fillId="2" borderId="2" xfId="0" applyFont="1" applyFill="1" applyBorder="1" applyAlignment="1" applyProtection="1">
      <alignment horizontal="center" vertical="center"/>
      <protection locked="0"/>
    </xf>
    <xf numFmtId="164" fontId="12" fillId="2" borderId="2" xfId="0" applyNumberFormat="1" applyFont="1" applyFill="1" applyBorder="1" applyAlignment="1" applyProtection="1">
      <alignment horizontal="right" vertical="center"/>
      <protection locked="0"/>
    </xf>
    <xf numFmtId="0" fontId="18" fillId="2" borderId="0" xfId="0" applyNumberFormat="1" applyFont="1" applyFill="1" applyAlignment="1">
      <alignment vertical="center"/>
    </xf>
    <xf numFmtId="3" fontId="18" fillId="2" borderId="0" xfId="0" applyNumberFormat="1" applyFont="1" applyFill="1" applyAlignment="1">
      <alignment vertical="center"/>
    </xf>
    <xf numFmtId="165" fontId="18" fillId="2" borderId="0" xfId="0" applyNumberFormat="1" applyFont="1" applyFill="1" applyBorder="1"/>
    <xf numFmtId="0" fontId="18" fillId="2" borderId="0" xfId="0" applyFont="1" applyFill="1" applyAlignment="1">
      <alignment vertical="center"/>
    </xf>
    <xf numFmtId="0" fontId="19" fillId="2" borderId="0" xfId="0" applyFont="1" applyFill="1" applyAlignment="1">
      <alignment horizontal="left" vertical="center"/>
    </xf>
    <xf numFmtId="0" fontId="20" fillId="2" borderId="0" xfId="0" applyNumberFormat="1" applyFont="1" applyFill="1" applyAlignment="1">
      <alignment horizontal="center" vertical="center"/>
    </xf>
    <xf numFmtId="3" fontId="20" fillId="2" borderId="0" xfId="0" applyNumberFormat="1" applyFont="1" applyFill="1" applyAlignment="1">
      <alignment horizontal="center" vertical="center"/>
    </xf>
    <xf numFmtId="0" fontId="21" fillId="2" borderId="0" xfId="0" applyFont="1" applyFill="1" applyAlignment="1">
      <alignment horizontal="right" vertical="center"/>
    </xf>
    <xf numFmtId="0" fontId="4" fillId="0" borderId="2" xfId="0" applyFont="1" applyFill="1" applyBorder="1" applyAlignment="1" applyProtection="1">
      <alignment horizontal="center" vertical="center" wrapText="1"/>
    </xf>
    <xf numFmtId="0" fontId="5" fillId="0" borderId="2" xfId="0" applyFont="1" applyFill="1" applyBorder="1" applyAlignment="1" applyProtection="1">
      <alignment horizontal="center" vertical="center"/>
      <protection locked="0"/>
    </xf>
    <xf numFmtId="3" fontId="12" fillId="0" borderId="2" xfId="0" applyNumberFormat="1" applyFont="1" applyFill="1" applyBorder="1" applyAlignment="1" applyProtection="1">
      <alignment horizontal="right" vertical="center"/>
      <protection locked="0"/>
    </xf>
    <xf numFmtId="3" fontId="12" fillId="0" borderId="2" xfId="0" applyNumberFormat="1" applyFont="1" applyFill="1" applyBorder="1" applyAlignment="1" applyProtection="1">
      <alignment horizontal="right" vertical="center"/>
    </xf>
    <xf numFmtId="0" fontId="16" fillId="0" borderId="2" xfId="0" applyFont="1" applyFill="1" applyBorder="1" applyAlignment="1" applyProtection="1">
      <alignment horizontal="center" vertical="center" wrapText="1"/>
    </xf>
    <xf numFmtId="0" fontId="9" fillId="0" borderId="2" xfId="0" applyFont="1" applyFill="1" applyBorder="1" applyAlignment="1" applyProtection="1">
      <alignment horizontal="center" vertical="center" wrapText="1"/>
    </xf>
    <xf numFmtId="0" fontId="4" fillId="0" borderId="2" xfId="0" applyFont="1" applyFill="1" applyBorder="1" applyAlignment="1" applyProtection="1">
      <alignment vertical="center" wrapText="1"/>
    </xf>
    <xf numFmtId="0" fontId="5" fillId="0" borderId="2" xfId="0" applyFont="1" applyFill="1" applyBorder="1" applyAlignment="1" applyProtection="1">
      <alignment horizontal="center" vertical="center"/>
    </xf>
    <xf numFmtId="0" fontId="2" fillId="0" borderId="2" xfId="0" applyFont="1" applyFill="1" applyBorder="1" applyAlignment="1" applyProtection="1">
      <alignment vertical="center" wrapText="1"/>
    </xf>
    <xf numFmtId="0" fontId="14" fillId="0" borderId="2" xfId="0" applyFont="1" applyFill="1" applyBorder="1" applyAlignment="1" applyProtection="1">
      <alignment horizontal="center" vertical="center"/>
    </xf>
    <xf numFmtId="0" fontId="5" fillId="0" borderId="2" xfId="0" applyFont="1" applyFill="1" applyBorder="1" applyAlignment="1" applyProtection="1">
      <alignment horizontal="center" vertical="center"/>
      <protection hidden="1"/>
    </xf>
    <xf numFmtId="0" fontId="14" fillId="0" borderId="2" xfId="0" applyFont="1" applyFill="1" applyBorder="1" applyAlignment="1" applyProtection="1">
      <alignment horizontal="center" vertical="center"/>
      <protection hidden="1"/>
    </xf>
    <xf numFmtId="0" fontId="4" fillId="0" borderId="2" xfId="0" applyFont="1" applyFill="1" applyBorder="1" applyAlignment="1" applyProtection="1">
      <alignment horizontal="center" vertical="center" wrapText="1"/>
      <protection hidden="1"/>
    </xf>
    <xf numFmtId="0" fontId="14" fillId="0" borderId="2" xfId="0" applyFont="1" applyFill="1" applyBorder="1" applyAlignment="1" applyProtection="1">
      <alignment vertical="center"/>
      <protection locked="0"/>
    </xf>
    <xf numFmtId="164" fontId="17" fillId="0" borderId="2" xfId="0" applyNumberFormat="1" applyFont="1" applyFill="1" applyBorder="1" applyAlignment="1" applyProtection="1">
      <alignment horizontal="right" vertical="center" wrapText="1"/>
    </xf>
    <xf numFmtId="164" fontId="12" fillId="0" borderId="2" xfId="0" applyNumberFormat="1" applyFont="1" applyFill="1" applyBorder="1" applyAlignment="1" applyProtection="1">
      <alignment horizontal="right" vertical="center"/>
    </xf>
    <xf numFmtId="164" fontId="10" fillId="0" borderId="2" xfId="0" applyNumberFormat="1" applyFont="1" applyFill="1" applyBorder="1" applyAlignment="1" applyProtection="1">
      <alignment horizontal="right" vertical="center"/>
    </xf>
    <xf numFmtId="164" fontId="12" fillId="0" borderId="2" xfId="0" applyNumberFormat="1" applyFont="1" applyFill="1" applyBorder="1" applyAlignment="1" applyProtection="1">
      <alignment horizontal="right" vertical="center"/>
      <protection hidden="1"/>
    </xf>
    <xf numFmtId="164" fontId="10" fillId="0" borderId="2" xfId="0" applyNumberFormat="1" applyFont="1" applyFill="1" applyBorder="1" applyAlignment="1" applyProtection="1">
      <alignment horizontal="right" vertical="center"/>
      <protection hidden="1"/>
    </xf>
    <xf numFmtId="164" fontId="12" fillId="0" borderId="2" xfId="0" applyNumberFormat="1" applyFont="1" applyFill="1" applyBorder="1" applyAlignment="1" applyProtection="1">
      <alignment horizontal="right" vertical="center"/>
      <protection locked="0"/>
    </xf>
    <xf numFmtId="0" fontId="19" fillId="2" borderId="0" xfId="0" applyNumberFormat="1" applyFont="1" applyFill="1" applyAlignment="1">
      <alignment vertical="center"/>
    </xf>
    <xf numFmtId="0" fontId="19" fillId="2" borderId="0" xfId="0" applyFont="1" applyFill="1" applyBorder="1" applyAlignment="1">
      <alignment horizontal="center"/>
    </xf>
    <xf numFmtId="0" fontId="2" fillId="2" borderId="0" xfId="0" applyFont="1" applyFill="1" applyAlignment="1">
      <alignment horizontal="center" vertical="center" wrapText="1"/>
    </xf>
    <xf numFmtId="0" fontId="3" fillId="2" borderId="0" xfId="0" applyFont="1" applyFill="1" applyBorder="1" applyAlignment="1" applyProtection="1">
      <alignment horizontal="center" vertical="center" wrapText="1"/>
      <protection hidden="1"/>
    </xf>
    <xf numFmtId="49" fontId="5" fillId="2" borderId="2" xfId="0" applyNumberFormat="1" applyFont="1" applyFill="1" applyBorder="1" applyAlignment="1" applyProtection="1">
      <alignment horizontal="center" vertical="center" wrapText="1"/>
      <protection hidden="1"/>
    </xf>
    <xf numFmtId="0" fontId="6" fillId="2" borderId="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_ZV1PIV98" xfId="2"/>
    <cellStyle name="Стиль 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49"/>
  <sheetViews>
    <sheetView tabSelected="1" workbookViewId="0">
      <pane xSplit="2" ySplit="6" topLeftCell="C102" activePane="bottomRight" state="frozen"/>
      <selection pane="topRight" activeCell="C1" sqref="C1"/>
      <selection pane="bottomLeft" activeCell="A7" sqref="A7"/>
      <selection pane="bottomRight" activeCell="J43" sqref="J43"/>
    </sheetView>
  </sheetViews>
  <sheetFormatPr defaultColWidth="10.42578125" defaultRowHeight="12.75" x14ac:dyDescent="0.25"/>
  <cols>
    <col min="1" max="1" width="38" style="1" customWidth="1"/>
    <col min="2" max="2" width="9.85546875" style="1" customWidth="1"/>
    <col min="3" max="3" width="11.42578125" style="1" customWidth="1"/>
    <col min="4" max="4" width="13.85546875" style="1" hidden="1" customWidth="1"/>
    <col min="5" max="5" width="11.5703125" style="1" customWidth="1"/>
    <col min="6" max="6" width="11.28515625" style="1" customWidth="1"/>
    <col min="7" max="7" width="11" style="1" customWidth="1"/>
    <col min="8" max="8" width="14" style="1" hidden="1" customWidth="1"/>
    <col min="9" max="9" width="11.5703125" style="1" customWidth="1"/>
    <col min="10" max="10" width="12.42578125" style="1" customWidth="1"/>
    <col min="11" max="11" width="14.42578125" style="1" hidden="1" customWidth="1"/>
    <col min="12" max="12" width="13.28515625" style="1" hidden="1" customWidth="1"/>
    <col min="13" max="13" width="14.140625" style="1" hidden="1" customWidth="1"/>
    <col min="14" max="14" width="6.5703125" style="1" hidden="1" customWidth="1"/>
    <col min="15" max="15" width="11.5703125" style="1" customWidth="1"/>
    <col min="16" max="16" width="12.28515625" style="1" customWidth="1"/>
    <col min="17" max="17" width="4.85546875" style="1" customWidth="1"/>
    <col min="18" max="18" width="11" style="1" bestFit="1" customWidth="1"/>
    <col min="19" max="256" width="10.42578125" style="1"/>
    <col min="257" max="257" width="43.140625" style="1" customWidth="1"/>
    <col min="258" max="258" width="9.85546875" style="1" customWidth="1"/>
    <col min="259" max="259" width="17.5703125" style="1" customWidth="1"/>
    <col min="260" max="260" width="0" style="1" hidden="1" customWidth="1"/>
    <col min="261" max="261" width="15" style="1" customWidth="1"/>
    <col min="262" max="262" width="17.5703125" style="1" customWidth="1"/>
    <col min="263" max="263" width="16.7109375" style="1" customWidth="1"/>
    <col min="264" max="264" width="0" style="1" hidden="1" customWidth="1"/>
    <col min="265" max="265" width="13.42578125" style="1" customWidth="1"/>
    <col min="266" max="266" width="16" style="1" customWidth="1"/>
    <col min="267" max="270" width="0" style="1" hidden="1" customWidth="1"/>
    <col min="271" max="271" width="13.7109375" style="1" customWidth="1"/>
    <col min="272" max="272" width="14.28515625" style="1" customWidth="1"/>
    <col min="273" max="273" width="4.85546875" style="1" customWidth="1"/>
    <col min="274" max="274" width="11" style="1" bestFit="1" customWidth="1"/>
    <col min="275" max="512" width="10.42578125" style="1"/>
    <col min="513" max="513" width="43.140625" style="1" customWidth="1"/>
    <col min="514" max="514" width="9.85546875" style="1" customWidth="1"/>
    <col min="515" max="515" width="17.5703125" style="1" customWidth="1"/>
    <col min="516" max="516" width="0" style="1" hidden="1" customWidth="1"/>
    <col min="517" max="517" width="15" style="1" customWidth="1"/>
    <col min="518" max="518" width="17.5703125" style="1" customWidth="1"/>
    <col min="519" max="519" width="16.7109375" style="1" customWidth="1"/>
    <col min="520" max="520" width="0" style="1" hidden="1" customWidth="1"/>
    <col min="521" max="521" width="13.42578125" style="1" customWidth="1"/>
    <col min="522" max="522" width="16" style="1" customWidth="1"/>
    <col min="523" max="526" width="0" style="1" hidden="1" customWidth="1"/>
    <col min="527" max="527" width="13.7109375" style="1" customWidth="1"/>
    <col min="528" max="528" width="14.28515625" style="1" customWidth="1"/>
    <col min="529" max="529" width="4.85546875" style="1" customWidth="1"/>
    <col min="530" max="530" width="11" style="1" bestFit="1" customWidth="1"/>
    <col min="531" max="768" width="10.42578125" style="1"/>
    <col min="769" max="769" width="43.140625" style="1" customWidth="1"/>
    <col min="770" max="770" width="9.85546875" style="1" customWidth="1"/>
    <col min="771" max="771" width="17.5703125" style="1" customWidth="1"/>
    <col min="772" max="772" width="0" style="1" hidden="1" customWidth="1"/>
    <col min="773" max="773" width="15" style="1" customWidth="1"/>
    <col min="774" max="774" width="17.5703125" style="1" customWidth="1"/>
    <col min="775" max="775" width="16.7109375" style="1" customWidth="1"/>
    <col min="776" max="776" width="0" style="1" hidden="1" customWidth="1"/>
    <col min="777" max="777" width="13.42578125" style="1" customWidth="1"/>
    <col min="778" max="778" width="16" style="1" customWidth="1"/>
    <col min="779" max="782" width="0" style="1" hidden="1" customWidth="1"/>
    <col min="783" max="783" width="13.7109375" style="1" customWidth="1"/>
    <col min="784" max="784" width="14.28515625" style="1" customWidth="1"/>
    <col min="785" max="785" width="4.85546875" style="1" customWidth="1"/>
    <col min="786" max="786" width="11" style="1" bestFit="1" customWidth="1"/>
    <col min="787" max="1024" width="10.42578125" style="1"/>
    <col min="1025" max="1025" width="43.140625" style="1" customWidth="1"/>
    <col min="1026" max="1026" width="9.85546875" style="1" customWidth="1"/>
    <col min="1027" max="1027" width="17.5703125" style="1" customWidth="1"/>
    <col min="1028" max="1028" width="0" style="1" hidden="1" customWidth="1"/>
    <col min="1029" max="1029" width="15" style="1" customWidth="1"/>
    <col min="1030" max="1030" width="17.5703125" style="1" customWidth="1"/>
    <col min="1031" max="1031" width="16.7109375" style="1" customWidth="1"/>
    <col min="1032" max="1032" width="0" style="1" hidden="1" customWidth="1"/>
    <col min="1033" max="1033" width="13.42578125" style="1" customWidth="1"/>
    <col min="1034" max="1034" width="16" style="1" customWidth="1"/>
    <col min="1035" max="1038" width="0" style="1" hidden="1" customWidth="1"/>
    <col min="1039" max="1039" width="13.7109375" style="1" customWidth="1"/>
    <col min="1040" max="1040" width="14.28515625" style="1" customWidth="1"/>
    <col min="1041" max="1041" width="4.85546875" style="1" customWidth="1"/>
    <col min="1042" max="1042" width="11" style="1" bestFit="1" customWidth="1"/>
    <col min="1043" max="1280" width="10.42578125" style="1"/>
    <col min="1281" max="1281" width="43.140625" style="1" customWidth="1"/>
    <col min="1282" max="1282" width="9.85546875" style="1" customWidth="1"/>
    <col min="1283" max="1283" width="17.5703125" style="1" customWidth="1"/>
    <col min="1284" max="1284" width="0" style="1" hidden="1" customWidth="1"/>
    <col min="1285" max="1285" width="15" style="1" customWidth="1"/>
    <col min="1286" max="1286" width="17.5703125" style="1" customWidth="1"/>
    <col min="1287" max="1287" width="16.7109375" style="1" customWidth="1"/>
    <col min="1288" max="1288" width="0" style="1" hidden="1" customWidth="1"/>
    <col min="1289" max="1289" width="13.42578125" style="1" customWidth="1"/>
    <col min="1290" max="1290" width="16" style="1" customWidth="1"/>
    <col min="1291" max="1294" width="0" style="1" hidden="1" customWidth="1"/>
    <col min="1295" max="1295" width="13.7109375" style="1" customWidth="1"/>
    <col min="1296" max="1296" width="14.28515625" style="1" customWidth="1"/>
    <col min="1297" max="1297" width="4.85546875" style="1" customWidth="1"/>
    <col min="1298" max="1298" width="11" style="1" bestFit="1" customWidth="1"/>
    <col min="1299" max="1536" width="10.42578125" style="1"/>
    <col min="1537" max="1537" width="43.140625" style="1" customWidth="1"/>
    <col min="1538" max="1538" width="9.85546875" style="1" customWidth="1"/>
    <col min="1539" max="1539" width="17.5703125" style="1" customWidth="1"/>
    <col min="1540" max="1540" width="0" style="1" hidden="1" customWidth="1"/>
    <col min="1541" max="1541" width="15" style="1" customWidth="1"/>
    <col min="1542" max="1542" width="17.5703125" style="1" customWidth="1"/>
    <col min="1543" max="1543" width="16.7109375" style="1" customWidth="1"/>
    <col min="1544" max="1544" width="0" style="1" hidden="1" customWidth="1"/>
    <col min="1545" max="1545" width="13.42578125" style="1" customWidth="1"/>
    <col min="1546" max="1546" width="16" style="1" customWidth="1"/>
    <col min="1547" max="1550" width="0" style="1" hidden="1" customWidth="1"/>
    <col min="1551" max="1551" width="13.7109375" style="1" customWidth="1"/>
    <col min="1552" max="1552" width="14.28515625" style="1" customWidth="1"/>
    <col min="1553" max="1553" width="4.85546875" style="1" customWidth="1"/>
    <col min="1554" max="1554" width="11" style="1" bestFit="1" customWidth="1"/>
    <col min="1555" max="1792" width="10.42578125" style="1"/>
    <col min="1793" max="1793" width="43.140625" style="1" customWidth="1"/>
    <col min="1794" max="1794" width="9.85546875" style="1" customWidth="1"/>
    <col min="1795" max="1795" width="17.5703125" style="1" customWidth="1"/>
    <col min="1796" max="1796" width="0" style="1" hidden="1" customWidth="1"/>
    <col min="1797" max="1797" width="15" style="1" customWidth="1"/>
    <col min="1798" max="1798" width="17.5703125" style="1" customWidth="1"/>
    <col min="1799" max="1799" width="16.7109375" style="1" customWidth="1"/>
    <col min="1800" max="1800" width="0" style="1" hidden="1" customWidth="1"/>
    <col min="1801" max="1801" width="13.42578125" style="1" customWidth="1"/>
    <col min="1802" max="1802" width="16" style="1" customWidth="1"/>
    <col min="1803" max="1806" width="0" style="1" hidden="1" customWidth="1"/>
    <col min="1807" max="1807" width="13.7109375" style="1" customWidth="1"/>
    <col min="1808" max="1808" width="14.28515625" style="1" customWidth="1"/>
    <col min="1809" max="1809" width="4.85546875" style="1" customWidth="1"/>
    <col min="1810" max="1810" width="11" style="1" bestFit="1" customWidth="1"/>
    <col min="1811" max="2048" width="10.42578125" style="1"/>
    <col min="2049" max="2049" width="43.140625" style="1" customWidth="1"/>
    <col min="2050" max="2050" width="9.85546875" style="1" customWidth="1"/>
    <col min="2051" max="2051" width="17.5703125" style="1" customWidth="1"/>
    <col min="2052" max="2052" width="0" style="1" hidden="1" customWidth="1"/>
    <col min="2053" max="2053" width="15" style="1" customWidth="1"/>
    <col min="2054" max="2054" width="17.5703125" style="1" customWidth="1"/>
    <col min="2055" max="2055" width="16.7109375" style="1" customWidth="1"/>
    <col min="2056" max="2056" width="0" style="1" hidden="1" customWidth="1"/>
    <col min="2057" max="2057" width="13.42578125" style="1" customWidth="1"/>
    <col min="2058" max="2058" width="16" style="1" customWidth="1"/>
    <col min="2059" max="2062" width="0" style="1" hidden="1" customWidth="1"/>
    <col min="2063" max="2063" width="13.7109375" style="1" customWidth="1"/>
    <col min="2064" max="2064" width="14.28515625" style="1" customWidth="1"/>
    <col min="2065" max="2065" width="4.85546875" style="1" customWidth="1"/>
    <col min="2066" max="2066" width="11" style="1" bestFit="1" customWidth="1"/>
    <col min="2067" max="2304" width="10.42578125" style="1"/>
    <col min="2305" max="2305" width="43.140625" style="1" customWidth="1"/>
    <col min="2306" max="2306" width="9.85546875" style="1" customWidth="1"/>
    <col min="2307" max="2307" width="17.5703125" style="1" customWidth="1"/>
    <col min="2308" max="2308" width="0" style="1" hidden="1" customWidth="1"/>
    <col min="2309" max="2309" width="15" style="1" customWidth="1"/>
    <col min="2310" max="2310" width="17.5703125" style="1" customWidth="1"/>
    <col min="2311" max="2311" width="16.7109375" style="1" customWidth="1"/>
    <col min="2312" max="2312" width="0" style="1" hidden="1" customWidth="1"/>
    <col min="2313" max="2313" width="13.42578125" style="1" customWidth="1"/>
    <col min="2314" max="2314" width="16" style="1" customWidth="1"/>
    <col min="2315" max="2318" width="0" style="1" hidden="1" customWidth="1"/>
    <col min="2319" max="2319" width="13.7109375" style="1" customWidth="1"/>
    <col min="2320" max="2320" width="14.28515625" style="1" customWidth="1"/>
    <col min="2321" max="2321" width="4.85546875" style="1" customWidth="1"/>
    <col min="2322" max="2322" width="11" style="1" bestFit="1" customWidth="1"/>
    <col min="2323" max="2560" width="10.42578125" style="1"/>
    <col min="2561" max="2561" width="43.140625" style="1" customWidth="1"/>
    <col min="2562" max="2562" width="9.85546875" style="1" customWidth="1"/>
    <col min="2563" max="2563" width="17.5703125" style="1" customWidth="1"/>
    <col min="2564" max="2564" width="0" style="1" hidden="1" customWidth="1"/>
    <col min="2565" max="2565" width="15" style="1" customWidth="1"/>
    <col min="2566" max="2566" width="17.5703125" style="1" customWidth="1"/>
    <col min="2567" max="2567" width="16.7109375" style="1" customWidth="1"/>
    <col min="2568" max="2568" width="0" style="1" hidden="1" customWidth="1"/>
    <col min="2569" max="2569" width="13.42578125" style="1" customWidth="1"/>
    <col min="2570" max="2570" width="16" style="1" customWidth="1"/>
    <col min="2571" max="2574" width="0" style="1" hidden="1" customWidth="1"/>
    <col min="2575" max="2575" width="13.7109375" style="1" customWidth="1"/>
    <col min="2576" max="2576" width="14.28515625" style="1" customWidth="1"/>
    <col min="2577" max="2577" width="4.85546875" style="1" customWidth="1"/>
    <col min="2578" max="2578" width="11" style="1" bestFit="1" customWidth="1"/>
    <col min="2579" max="2816" width="10.42578125" style="1"/>
    <col min="2817" max="2817" width="43.140625" style="1" customWidth="1"/>
    <col min="2818" max="2818" width="9.85546875" style="1" customWidth="1"/>
    <col min="2819" max="2819" width="17.5703125" style="1" customWidth="1"/>
    <col min="2820" max="2820" width="0" style="1" hidden="1" customWidth="1"/>
    <col min="2821" max="2821" width="15" style="1" customWidth="1"/>
    <col min="2822" max="2822" width="17.5703125" style="1" customWidth="1"/>
    <col min="2823" max="2823" width="16.7109375" style="1" customWidth="1"/>
    <col min="2824" max="2824" width="0" style="1" hidden="1" customWidth="1"/>
    <col min="2825" max="2825" width="13.42578125" style="1" customWidth="1"/>
    <col min="2826" max="2826" width="16" style="1" customWidth="1"/>
    <col min="2827" max="2830" width="0" style="1" hidden="1" customWidth="1"/>
    <col min="2831" max="2831" width="13.7109375" style="1" customWidth="1"/>
    <col min="2832" max="2832" width="14.28515625" style="1" customWidth="1"/>
    <col min="2833" max="2833" width="4.85546875" style="1" customWidth="1"/>
    <col min="2834" max="2834" width="11" style="1" bestFit="1" customWidth="1"/>
    <col min="2835" max="3072" width="10.42578125" style="1"/>
    <col min="3073" max="3073" width="43.140625" style="1" customWidth="1"/>
    <col min="3074" max="3074" width="9.85546875" style="1" customWidth="1"/>
    <col min="3075" max="3075" width="17.5703125" style="1" customWidth="1"/>
    <col min="3076" max="3076" width="0" style="1" hidden="1" customWidth="1"/>
    <col min="3077" max="3077" width="15" style="1" customWidth="1"/>
    <col min="3078" max="3078" width="17.5703125" style="1" customWidth="1"/>
    <col min="3079" max="3079" width="16.7109375" style="1" customWidth="1"/>
    <col min="3080" max="3080" width="0" style="1" hidden="1" customWidth="1"/>
    <col min="3081" max="3081" width="13.42578125" style="1" customWidth="1"/>
    <col min="3082" max="3082" width="16" style="1" customWidth="1"/>
    <col min="3083" max="3086" width="0" style="1" hidden="1" customWidth="1"/>
    <col min="3087" max="3087" width="13.7109375" style="1" customWidth="1"/>
    <col min="3088" max="3088" width="14.28515625" style="1" customWidth="1"/>
    <col min="3089" max="3089" width="4.85546875" style="1" customWidth="1"/>
    <col min="3090" max="3090" width="11" style="1" bestFit="1" customWidth="1"/>
    <col min="3091" max="3328" width="10.42578125" style="1"/>
    <col min="3329" max="3329" width="43.140625" style="1" customWidth="1"/>
    <col min="3330" max="3330" width="9.85546875" style="1" customWidth="1"/>
    <col min="3331" max="3331" width="17.5703125" style="1" customWidth="1"/>
    <col min="3332" max="3332" width="0" style="1" hidden="1" customWidth="1"/>
    <col min="3333" max="3333" width="15" style="1" customWidth="1"/>
    <col min="3334" max="3334" width="17.5703125" style="1" customWidth="1"/>
    <col min="3335" max="3335" width="16.7109375" style="1" customWidth="1"/>
    <col min="3336" max="3336" width="0" style="1" hidden="1" customWidth="1"/>
    <col min="3337" max="3337" width="13.42578125" style="1" customWidth="1"/>
    <col min="3338" max="3338" width="16" style="1" customWidth="1"/>
    <col min="3339" max="3342" width="0" style="1" hidden="1" customWidth="1"/>
    <col min="3343" max="3343" width="13.7109375" style="1" customWidth="1"/>
    <col min="3344" max="3344" width="14.28515625" style="1" customWidth="1"/>
    <col min="3345" max="3345" width="4.85546875" style="1" customWidth="1"/>
    <col min="3346" max="3346" width="11" style="1" bestFit="1" customWidth="1"/>
    <col min="3347" max="3584" width="10.42578125" style="1"/>
    <col min="3585" max="3585" width="43.140625" style="1" customWidth="1"/>
    <col min="3586" max="3586" width="9.85546875" style="1" customWidth="1"/>
    <col min="3587" max="3587" width="17.5703125" style="1" customWidth="1"/>
    <col min="3588" max="3588" width="0" style="1" hidden="1" customWidth="1"/>
    <col min="3589" max="3589" width="15" style="1" customWidth="1"/>
    <col min="3590" max="3590" width="17.5703125" style="1" customWidth="1"/>
    <col min="3591" max="3591" width="16.7109375" style="1" customWidth="1"/>
    <col min="3592" max="3592" width="0" style="1" hidden="1" customWidth="1"/>
    <col min="3593" max="3593" width="13.42578125" style="1" customWidth="1"/>
    <col min="3594" max="3594" width="16" style="1" customWidth="1"/>
    <col min="3595" max="3598" width="0" style="1" hidden="1" customWidth="1"/>
    <col min="3599" max="3599" width="13.7109375" style="1" customWidth="1"/>
    <col min="3600" max="3600" width="14.28515625" style="1" customWidth="1"/>
    <col min="3601" max="3601" width="4.85546875" style="1" customWidth="1"/>
    <col min="3602" max="3602" width="11" style="1" bestFit="1" customWidth="1"/>
    <col min="3603" max="3840" width="10.42578125" style="1"/>
    <col min="3841" max="3841" width="43.140625" style="1" customWidth="1"/>
    <col min="3842" max="3842" width="9.85546875" style="1" customWidth="1"/>
    <col min="3843" max="3843" width="17.5703125" style="1" customWidth="1"/>
    <col min="3844" max="3844" width="0" style="1" hidden="1" customWidth="1"/>
    <col min="3845" max="3845" width="15" style="1" customWidth="1"/>
    <col min="3846" max="3846" width="17.5703125" style="1" customWidth="1"/>
    <col min="3847" max="3847" width="16.7109375" style="1" customWidth="1"/>
    <col min="3848" max="3848" width="0" style="1" hidden="1" customWidth="1"/>
    <col min="3849" max="3849" width="13.42578125" style="1" customWidth="1"/>
    <col min="3850" max="3850" width="16" style="1" customWidth="1"/>
    <col min="3851" max="3854" width="0" style="1" hidden="1" customWidth="1"/>
    <col min="3855" max="3855" width="13.7109375" style="1" customWidth="1"/>
    <col min="3856" max="3856" width="14.28515625" style="1" customWidth="1"/>
    <col min="3857" max="3857" width="4.85546875" style="1" customWidth="1"/>
    <col min="3858" max="3858" width="11" style="1" bestFit="1" customWidth="1"/>
    <col min="3859" max="4096" width="10.42578125" style="1"/>
    <col min="4097" max="4097" width="43.140625" style="1" customWidth="1"/>
    <col min="4098" max="4098" width="9.85546875" style="1" customWidth="1"/>
    <col min="4099" max="4099" width="17.5703125" style="1" customWidth="1"/>
    <col min="4100" max="4100" width="0" style="1" hidden="1" customWidth="1"/>
    <col min="4101" max="4101" width="15" style="1" customWidth="1"/>
    <col min="4102" max="4102" width="17.5703125" style="1" customWidth="1"/>
    <col min="4103" max="4103" width="16.7109375" style="1" customWidth="1"/>
    <col min="4104" max="4104" width="0" style="1" hidden="1" customWidth="1"/>
    <col min="4105" max="4105" width="13.42578125" style="1" customWidth="1"/>
    <col min="4106" max="4106" width="16" style="1" customWidth="1"/>
    <col min="4107" max="4110" width="0" style="1" hidden="1" customWidth="1"/>
    <col min="4111" max="4111" width="13.7109375" style="1" customWidth="1"/>
    <col min="4112" max="4112" width="14.28515625" style="1" customWidth="1"/>
    <col min="4113" max="4113" width="4.85546875" style="1" customWidth="1"/>
    <col min="4114" max="4114" width="11" style="1" bestFit="1" customWidth="1"/>
    <col min="4115" max="4352" width="10.42578125" style="1"/>
    <col min="4353" max="4353" width="43.140625" style="1" customWidth="1"/>
    <col min="4354" max="4354" width="9.85546875" style="1" customWidth="1"/>
    <col min="4355" max="4355" width="17.5703125" style="1" customWidth="1"/>
    <col min="4356" max="4356" width="0" style="1" hidden="1" customWidth="1"/>
    <col min="4357" max="4357" width="15" style="1" customWidth="1"/>
    <col min="4358" max="4358" width="17.5703125" style="1" customWidth="1"/>
    <col min="4359" max="4359" width="16.7109375" style="1" customWidth="1"/>
    <col min="4360" max="4360" width="0" style="1" hidden="1" customWidth="1"/>
    <col min="4361" max="4361" width="13.42578125" style="1" customWidth="1"/>
    <col min="4362" max="4362" width="16" style="1" customWidth="1"/>
    <col min="4363" max="4366" width="0" style="1" hidden="1" customWidth="1"/>
    <col min="4367" max="4367" width="13.7109375" style="1" customWidth="1"/>
    <col min="4368" max="4368" width="14.28515625" style="1" customWidth="1"/>
    <col min="4369" max="4369" width="4.85546875" style="1" customWidth="1"/>
    <col min="4370" max="4370" width="11" style="1" bestFit="1" customWidth="1"/>
    <col min="4371" max="4608" width="10.42578125" style="1"/>
    <col min="4609" max="4609" width="43.140625" style="1" customWidth="1"/>
    <col min="4610" max="4610" width="9.85546875" style="1" customWidth="1"/>
    <col min="4611" max="4611" width="17.5703125" style="1" customWidth="1"/>
    <col min="4612" max="4612" width="0" style="1" hidden="1" customWidth="1"/>
    <col min="4613" max="4613" width="15" style="1" customWidth="1"/>
    <col min="4614" max="4614" width="17.5703125" style="1" customWidth="1"/>
    <col min="4615" max="4615" width="16.7109375" style="1" customWidth="1"/>
    <col min="4616" max="4616" width="0" style="1" hidden="1" customWidth="1"/>
    <col min="4617" max="4617" width="13.42578125" style="1" customWidth="1"/>
    <col min="4618" max="4618" width="16" style="1" customWidth="1"/>
    <col min="4619" max="4622" width="0" style="1" hidden="1" customWidth="1"/>
    <col min="4623" max="4623" width="13.7109375" style="1" customWidth="1"/>
    <col min="4624" max="4624" width="14.28515625" style="1" customWidth="1"/>
    <col min="4625" max="4625" width="4.85546875" style="1" customWidth="1"/>
    <col min="4626" max="4626" width="11" style="1" bestFit="1" customWidth="1"/>
    <col min="4627" max="4864" width="10.42578125" style="1"/>
    <col min="4865" max="4865" width="43.140625" style="1" customWidth="1"/>
    <col min="4866" max="4866" width="9.85546875" style="1" customWidth="1"/>
    <col min="4867" max="4867" width="17.5703125" style="1" customWidth="1"/>
    <col min="4868" max="4868" width="0" style="1" hidden="1" customWidth="1"/>
    <col min="4869" max="4869" width="15" style="1" customWidth="1"/>
    <col min="4870" max="4870" width="17.5703125" style="1" customWidth="1"/>
    <col min="4871" max="4871" width="16.7109375" style="1" customWidth="1"/>
    <col min="4872" max="4872" width="0" style="1" hidden="1" customWidth="1"/>
    <col min="4873" max="4873" width="13.42578125" style="1" customWidth="1"/>
    <col min="4874" max="4874" width="16" style="1" customWidth="1"/>
    <col min="4875" max="4878" width="0" style="1" hidden="1" customWidth="1"/>
    <col min="4879" max="4879" width="13.7109375" style="1" customWidth="1"/>
    <col min="4880" max="4880" width="14.28515625" style="1" customWidth="1"/>
    <col min="4881" max="4881" width="4.85546875" style="1" customWidth="1"/>
    <col min="4882" max="4882" width="11" style="1" bestFit="1" customWidth="1"/>
    <col min="4883" max="5120" width="10.42578125" style="1"/>
    <col min="5121" max="5121" width="43.140625" style="1" customWidth="1"/>
    <col min="5122" max="5122" width="9.85546875" style="1" customWidth="1"/>
    <col min="5123" max="5123" width="17.5703125" style="1" customWidth="1"/>
    <col min="5124" max="5124" width="0" style="1" hidden="1" customWidth="1"/>
    <col min="5125" max="5125" width="15" style="1" customWidth="1"/>
    <col min="5126" max="5126" width="17.5703125" style="1" customWidth="1"/>
    <col min="5127" max="5127" width="16.7109375" style="1" customWidth="1"/>
    <col min="5128" max="5128" width="0" style="1" hidden="1" customWidth="1"/>
    <col min="5129" max="5129" width="13.42578125" style="1" customWidth="1"/>
    <col min="5130" max="5130" width="16" style="1" customWidth="1"/>
    <col min="5131" max="5134" width="0" style="1" hidden="1" customWidth="1"/>
    <col min="5135" max="5135" width="13.7109375" style="1" customWidth="1"/>
    <col min="5136" max="5136" width="14.28515625" style="1" customWidth="1"/>
    <col min="5137" max="5137" width="4.85546875" style="1" customWidth="1"/>
    <col min="5138" max="5138" width="11" style="1" bestFit="1" customWidth="1"/>
    <col min="5139" max="5376" width="10.42578125" style="1"/>
    <col min="5377" max="5377" width="43.140625" style="1" customWidth="1"/>
    <col min="5378" max="5378" width="9.85546875" style="1" customWidth="1"/>
    <col min="5379" max="5379" width="17.5703125" style="1" customWidth="1"/>
    <col min="5380" max="5380" width="0" style="1" hidden="1" customWidth="1"/>
    <col min="5381" max="5381" width="15" style="1" customWidth="1"/>
    <col min="5382" max="5382" width="17.5703125" style="1" customWidth="1"/>
    <col min="5383" max="5383" width="16.7109375" style="1" customWidth="1"/>
    <col min="5384" max="5384" width="0" style="1" hidden="1" customWidth="1"/>
    <col min="5385" max="5385" width="13.42578125" style="1" customWidth="1"/>
    <col min="5386" max="5386" width="16" style="1" customWidth="1"/>
    <col min="5387" max="5390" width="0" style="1" hidden="1" customWidth="1"/>
    <col min="5391" max="5391" width="13.7109375" style="1" customWidth="1"/>
    <col min="5392" max="5392" width="14.28515625" style="1" customWidth="1"/>
    <col min="5393" max="5393" width="4.85546875" style="1" customWidth="1"/>
    <col min="5394" max="5394" width="11" style="1" bestFit="1" customWidth="1"/>
    <col min="5395" max="5632" width="10.42578125" style="1"/>
    <col min="5633" max="5633" width="43.140625" style="1" customWidth="1"/>
    <col min="5634" max="5634" width="9.85546875" style="1" customWidth="1"/>
    <col min="5635" max="5635" width="17.5703125" style="1" customWidth="1"/>
    <col min="5636" max="5636" width="0" style="1" hidden="1" customWidth="1"/>
    <col min="5637" max="5637" width="15" style="1" customWidth="1"/>
    <col min="5638" max="5638" width="17.5703125" style="1" customWidth="1"/>
    <col min="5639" max="5639" width="16.7109375" style="1" customWidth="1"/>
    <col min="5640" max="5640" width="0" style="1" hidden="1" customWidth="1"/>
    <col min="5641" max="5641" width="13.42578125" style="1" customWidth="1"/>
    <col min="5642" max="5642" width="16" style="1" customWidth="1"/>
    <col min="5643" max="5646" width="0" style="1" hidden="1" customWidth="1"/>
    <col min="5647" max="5647" width="13.7109375" style="1" customWidth="1"/>
    <col min="5648" max="5648" width="14.28515625" style="1" customWidth="1"/>
    <col min="5649" max="5649" width="4.85546875" style="1" customWidth="1"/>
    <col min="5650" max="5650" width="11" style="1" bestFit="1" customWidth="1"/>
    <col min="5651" max="5888" width="10.42578125" style="1"/>
    <col min="5889" max="5889" width="43.140625" style="1" customWidth="1"/>
    <col min="5890" max="5890" width="9.85546875" style="1" customWidth="1"/>
    <col min="5891" max="5891" width="17.5703125" style="1" customWidth="1"/>
    <col min="5892" max="5892" width="0" style="1" hidden="1" customWidth="1"/>
    <col min="5893" max="5893" width="15" style="1" customWidth="1"/>
    <col min="5894" max="5894" width="17.5703125" style="1" customWidth="1"/>
    <col min="5895" max="5895" width="16.7109375" style="1" customWidth="1"/>
    <col min="5896" max="5896" width="0" style="1" hidden="1" customWidth="1"/>
    <col min="5897" max="5897" width="13.42578125" style="1" customWidth="1"/>
    <col min="5898" max="5898" width="16" style="1" customWidth="1"/>
    <col min="5899" max="5902" width="0" style="1" hidden="1" customWidth="1"/>
    <col min="5903" max="5903" width="13.7109375" style="1" customWidth="1"/>
    <col min="5904" max="5904" width="14.28515625" style="1" customWidth="1"/>
    <col min="5905" max="5905" width="4.85546875" style="1" customWidth="1"/>
    <col min="5906" max="5906" width="11" style="1" bestFit="1" customWidth="1"/>
    <col min="5907" max="6144" width="10.42578125" style="1"/>
    <col min="6145" max="6145" width="43.140625" style="1" customWidth="1"/>
    <col min="6146" max="6146" width="9.85546875" style="1" customWidth="1"/>
    <col min="6147" max="6147" width="17.5703125" style="1" customWidth="1"/>
    <col min="6148" max="6148" width="0" style="1" hidden="1" customWidth="1"/>
    <col min="6149" max="6149" width="15" style="1" customWidth="1"/>
    <col min="6150" max="6150" width="17.5703125" style="1" customWidth="1"/>
    <col min="6151" max="6151" width="16.7109375" style="1" customWidth="1"/>
    <col min="6152" max="6152" width="0" style="1" hidden="1" customWidth="1"/>
    <col min="6153" max="6153" width="13.42578125" style="1" customWidth="1"/>
    <col min="6154" max="6154" width="16" style="1" customWidth="1"/>
    <col min="6155" max="6158" width="0" style="1" hidden="1" customWidth="1"/>
    <col min="6159" max="6159" width="13.7109375" style="1" customWidth="1"/>
    <col min="6160" max="6160" width="14.28515625" style="1" customWidth="1"/>
    <col min="6161" max="6161" width="4.85546875" style="1" customWidth="1"/>
    <col min="6162" max="6162" width="11" style="1" bestFit="1" customWidth="1"/>
    <col min="6163" max="6400" width="10.42578125" style="1"/>
    <col min="6401" max="6401" width="43.140625" style="1" customWidth="1"/>
    <col min="6402" max="6402" width="9.85546875" style="1" customWidth="1"/>
    <col min="6403" max="6403" width="17.5703125" style="1" customWidth="1"/>
    <col min="6404" max="6404" width="0" style="1" hidden="1" customWidth="1"/>
    <col min="6405" max="6405" width="15" style="1" customWidth="1"/>
    <col min="6406" max="6406" width="17.5703125" style="1" customWidth="1"/>
    <col min="6407" max="6407" width="16.7109375" style="1" customWidth="1"/>
    <col min="6408" max="6408" width="0" style="1" hidden="1" customWidth="1"/>
    <col min="6409" max="6409" width="13.42578125" style="1" customWidth="1"/>
    <col min="6410" max="6410" width="16" style="1" customWidth="1"/>
    <col min="6411" max="6414" width="0" style="1" hidden="1" customWidth="1"/>
    <col min="6415" max="6415" width="13.7109375" style="1" customWidth="1"/>
    <col min="6416" max="6416" width="14.28515625" style="1" customWidth="1"/>
    <col min="6417" max="6417" width="4.85546875" style="1" customWidth="1"/>
    <col min="6418" max="6418" width="11" style="1" bestFit="1" customWidth="1"/>
    <col min="6419" max="6656" width="10.42578125" style="1"/>
    <col min="6657" max="6657" width="43.140625" style="1" customWidth="1"/>
    <col min="6658" max="6658" width="9.85546875" style="1" customWidth="1"/>
    <col min="6659" max="6659" width="17.5703125" style="1" customWidth="1"/>
    <col min="6660" max="6660" width="0" style="1" hidden="1" customWidth="1"/>
    <col min="6661" max="6661" width="15" style="1" customWidth="1"/>
    <col min="6662" max="6662" width="17.5703125" style="1" customWidth="1"/>
    <col min="6663" max="6663" width="16.7109375" style="1" customWidth="1"/>
    <col min="6664" max="6664" width="0" style="1" hidden="1" customWidth="1"/>
    <col min="6665" max="6665" width="13.42578125" style="1" customWidth="1"/>
    <col min="6666" max="6666" width="16" style="1" customWidth="1"/>
    <col min="6667" max="6670" width="0" style="1" hidden="1" customWidth="1"/>
    <col min="6671" max="6671" width="13.7109375" style="1" customWidth="1"/>
    <col min="6672" max="6672" width="14.28515625" style="1" customWidth="1"/>
    <col min="6673" max="6673" width="4.85546875" style="1" customWidth="1"/>
    <col min="6674" max="6674" width="11" style="1" bestFit="1" customWidth="1"/>
    <col min="6675" max="6912" width="10.42578125" style="1"/>
    <col min="6913" max="6913" width="43.140625" style="1" customWidth="1"/>
    <col min="6914" max="6914" width="9.85546875" style="1" customWidth="1"/>
    <col min="6915" max="6915" width="17.5703125" style="1" customWidth="1"/>
    <col min="6916" max="6916" width="0" style="1" hidden="1" customWidth="1"/>
    <col min="6917" max="6917" width="15" style="1" customWidth="1"/>
    <col min="6918" max="6918" width="17.5703125" style="1" customWidth="1"/>
    <col min="6919" max="6919" width="16.7109375" style="1" customWidth="1"/>
    <col min="6920" max="6920" width="0" style="1" hidden="1" customWidth="1"/>
    <col min="6921" max="6921" width="13.42578125" style="1" customWidth="1"/>
    <col min="6922" max="6922" width="16" style="1" customWidth="1"/>
    <col min="6923" max="6926" width="0" style="1" hidden="1" customWidth="1"/>
    <col min="6927" max="6927" width="13.7109375" style="1" customWidth="1"/>
    <col min="6928" max="6928" width="14.28515625" style="1" customWidth="1"/>
    <col min="6929" max="6929" width="4.85546875" style="1" customWidth="1"/>
    <col min="6930" max="6930" width="11" style="1" bestFit="1" customWidth="1"/>
    <col min="6931" max="7168" width="10.42578125" style="1"/>
    <col min="7169" max="7169" width="43.140625" style="1" customWidth="1"/>
    <col min="7170" max="7170" width="9.85546875" style="1" customWidth="1"/>
    <col min="7171" max="7171" width="17.5703125" style="1" customWidth="1"/>
    <col min="7172" max="7172" width="0" style="1" hidden="1" customWidth="1"/>
    <col min="7173" max="7173" width="15" style="1" customWidth="1"/>
    <col min="7174" max="7174" width="17.5703125" style="1" customWidth="1"/>
    <col min="7175" max="7175" width="16.7109375" style="1" customWidth="1"/>
    <col min="7176" max="7176" width="0" style="1" hidden="1" customWidth="1"/>
    <col min="7177" max="7177" width="13.42578125" style="1" customWidth="1"/>
    <col min="7178" max="7178" width="16" style="1" customWidth="1"/>
    <col min="7179" max="7182" width="0" style="1" hidden="1" customWidth="1"/>
    <col min="7183" max="7183" width="13.7109375" style="1" customWidth="1"/>
    <col min="7184" max="7184" width="14.28515625" style="1" customWidth="1"/>
    <col min="7185" max="7185" width="4.85546875" style="1" customWidth="1"/>
    <col min="7186" max="7186" width="11" style="1" bestFit="1" customWidth="1"/>
    <col min="7187" max="7424" width="10.42578125" style="1"/>
    <col min="7425" max="7425" width="43.140625" style="1" customWidth="1"/>
    <col min="7426" max="7426" width="9.85546875" style="1" customWidth="1"/>
    <col min="7427" max="7427" width="17.5703125" style="1" customWidth="1"/>
    <col min="7428" max="7428" width="0" style="1" hidden="1" customWidth="1"/>
    <col min="7429" max="7429" width="15" style="1" customWidth="1"/>
    <col min="7430" max="7430" width="17.5703125" style="1" customWidth="1"/>
    <col min="7431" max="7431" width="16.7109375" style="1" customWidth="1"/>
    <col min="7432" max="7432" width="0" style="1" hidden="1" customWidth="1"/>
    <col min="7433" max="7433" width="13.42578125" style="1" customWidth="1"/>
    <col min="7434" max="7434" width="16" style="1" customWidth="1"/>
    <col min="7435" max="7438" width="0" style="1" hidden="1" customWidth="1"/>
    <col min="7439" max="7439" width="13.7109375" style="1" customWidth="1"/>
    <col min="7440" max="7440" width="14.28515625" style="1" customWidth="1"/>
    <col min="7441" max="7441" width="4.85546875" style="1" customWidth="1"/>
    <col min="7442" max="7442" width="11" style="1" bestFit="1" customWidth="1"/>
    <col min="7443" max="7680" width="10.42578125" style="1"/>
    <col min="7681" max="7681" width="43.140625" style="1" customWidth="1"/>
    <col min="7682" max="7682" width="9.85546875" style="1" customWidth="1"/>
    <col min="7683" max="7683" width="17.5703125" style="1" customWidth="1"/>
    <col min="7684" max="7684" width="0" style="1" hidden="1" customWidth="1"/>
    <col min="7685" max="7685" width="15" style="1" customWidth="1"/>
    <col min="7686" max="7686" width="17.5703125" style="1" customWidth="1"/>
    <col min="7687" max="7687" width="16.7109375" style="1" customWidth="1"/>
    <col min="7688" max="7688" width="0" style="1" hidden="1" customWidth="1"/>
    <col min="7689" max="7689" width="13.42578125" style="1" customWidth="1"/>
    <col min="7690" max="7690" width="16" style="1" customWidth="1"/>
    <col min="7691" max="7694" width="0" style="1" hidden="1" customWidth="1"/>
    <col min="7695" max="7695" width="13.7109375" style="1" customWidth="1"/>
    <col min="7696" max="7696" width="14.28515625" style="1" customWidth="1"/>
    <col min="7697" max="7697" width="4.85546875" style="1" customWidth="1"/>
    <col min="7698" max="7698" width="11" style="1" bestFit="1" customWidth="1"/>
    <col min="7699" max="7936" width="10.42578125" style="1"/>
    <col min="7937" max="7937" width="43.140625" style="1" customWidth="1"/>
    <col min="7938" max="7938" width="9.85546875" style="1" customWidth="1"/>
    <col min="7939" max="7939" width="17.5703125" style="1" customWidth="1"/>
    <col min="7940" max="7940" width="0" style="1" hidden="1" customWidth="1"/>
    <col min="7941" max="7941" width="15" style="1" customWidth="1"/>
    <col min="7942" max="7942" width="17.5703125" style="1" customWidth="1"/>
    <col min="7943" max="7943" width="16.7109375" style="1" customWidth="1"/>
    <col min="7944" max="7944" width="0" style="1" hidden="1" customWidth="1"/>
    <col min="7945" max="7945" width="13.42578125" style="1" customWidth="1"/>
    <col min="7946" max="7946" width="16" style="1" customWidth="1"/>
    <col min="7947" max="7950" width="0" style="1" hidden="1" customWidth="1"/>
    <col min="7951" max="7951" width="13.7109375" style="1" customWidth="1"/>
    <col min="7952" max="7952" width="14.28515625" style="1" customWidth="1"/>
    <col min="7953" max="7953" width="4.85546875" style="1" customWidth="1"/>
    <col min="7954" max="7954" width="11" style="1" bestFit="1" customWidth="1"/>
    <col min="7955" max="8192" width="10.42578125" style="1"/>
    <col min="8193" max="8193" width="43.140625" style="1" customWidth="1"/>
    <col min="8194" max="8194" width="9.85546875" style="1" customWidth="1"/>
    <col min="8195" max="8195" width="17.5703125" style="1" customWidth="1"/>
    <col min="8196" max="8196" width="0" style="1" hidden="1" customWidth="1"/>
    <col min="8197" max="8197" width="15" style="1" customWidth="1"/>
    <col min="8198" max="8198" width="17.5703125" style="1" customWidth="1"/>
    <col min="8199" max="8199" width="16.7109375" style="1" customWidth="1"/>
    <col min="8200" max="8200" width="0" style="1" hidden="1" customWidth="1"/>
    <col min="8201" max="8201" width="13.42578125" style="1" customWidth="1"/>
    <col min="8202" max="8202" width="16" style="1" customWidth="1"/>
    <col min="8203" max="8206" width="0" style="1" hidden="1" customWidth="1"/>
    <col min="8207" max="8207" width="13.7109375" style="1" customWidth="1"/>
    <col min="8208" max="8208" width="14.28515625" style="1" customWidth="1"/>
    <col min="8209" max="8209" width="4.85546875" style="1" customWidth="1"/>
    <col min="8210" max="8210" width="11" style="1" bestFit="1" customWidth="1"/>
    <col min="8211" max="8448" width="10.42578125" style="1"/>
    <col min="8449" max="8449" width="43.140625" style="1" customWidth="1"/>
    <col min="8450" max="8450" width="9.85546875" style="1" customWidth="1"/>
    <col min="8451" max="8451" width="17.5703125" style="1" customWidth="1"/>
    <col min="8452" max="8452" width="0" style="1" hidden="1" customWidth="1"/>
    <col min="8453" max="8453" width="15" style="1" customWidth="1"/>
    <col min="8454" max="8454" width="17.5703125" style="1" customWidth="1"/>
    <col min="8455" max="8455" width="16.7109375" style="1" customWidth="1"/>
    <col min="8456" max="8456" width="0" style="1" hidden="1" customWidth="1"/>
    <col min="8457" max="8457" width="13.42578125" style="1" customWidth="1"/>
    <col min="8458" max="8458" width="16" style="1" customWidth="1"/>
    <col min="8459" max="8462" width="0" style="1" hidden="1" customWidth="1"/>
    <col min="8463" max="8463" width="13.7109375" style="1" customWidth="1"/>
    <col min="8464" max="8464" width="14.28515625" style="1" customWidth="1"/>
    <col min="8465" max="8465" width="4.85546875" style="1" customWidth="1"/>
    <col min="8466" max="8466" width="11" style="1" bestFit="1" customWidth="1"/>
    <col min="8467" max="8704" width="10.42578125" style="1"/>
    <col min="8705" max="8705" width="43.140625" style="1" customWidth="1"/>
    <col min="8706" max="8706" width="9.85546875" style="1" customWidth="1"/>
    <col min="8707" max="8707" width="17.5703125" style="1" customWidth="1"/>
    <col min="8708" max="8708" width="0" style="1" hidden="1" customWidth="1"/>
    <col min="8709" max="8709" width="15" style="1" customWidth="1"/>
    <col min="8710" max="8710" width="17.5703125" style="1" customWidth="1"/>
    <col min="8711" max="8711" width="16.7109375" style="1" customWidth="1"/>
    <col min="8712" max="8712" width="0" style="1" hidden="1" customWidth="1"/>
    <col min="8713" max="8713" width="13.42578125" style="1" customWidth="1"/>
    <col min="8714" max="8714" width="16" style="1" customWidth="1"/>
    <col min="8715" max="8718" width="0" style="1" hidden="1" customWidth="1"/>
    <col min="8719" max="8719" width="13.7109375" style="1" customWidth="1"/>
    <col min="8720" max="8720" width="14.28515625" style="1" customWidth="1"/>
    <col min="8721" max="8721" width="4.85546875" style="1" customWidth="1"/>
    <col min="8722" max="8722" width="11" style="1" bestFit="1" customWidth="1"/>
    <col min="8723" max="8960" width="10.42578125" style="1"/>
    <col min="8961" max="8961" width="43.140625" style="1" customWidth="1"/>
    <col min="8962" max="8962" width="9.85546875" style="1" customWidth="1"/>
    <col min="8963" max="8963" width="17.5703125" style="1" customWidth="1"/>
    <col min="8964" max="8964" width="0" style="1" hidden="1" customWidth="1"/>
    <col min="8965" max="8965" width="15" style="1" customWidth="1"/>
    <col min="8966" max="8966" width="17.5703125" style="1" customWidth="1"/>
    <col min="8967" max="8967" width="16.7109375" style="1" customWidth="1"/>
    <col min="8968" max="8968" width="0" style="1" hidden="1" customWidth="1"/>
    <col min="8969" max="8969" width="13.42578125" style="1" customWidth="1"/>
    <col min="8970" max="8970" width="16" style="1" customWidth="1"/>
    <col min="8971" max="8974" width="0" style="1" hidden="1" customWidth="1"/>
    <col min="8975" max="8975" width="13.7109375" style="1" customWidth="1"/>
    <col min="8976" max="8976" width="14.28515625" style="1" customWidth="1"/>
    <col min="8977" max="8977" width="4.85546875" style="1" customWidth="1"/>
    <col min="8978" max="8978" width="11" style="1" bestFit="1" customWidth="1"/>
    <col min="8979" max="9216" width="10.42578125" style="1"/>
    <col min="9217" max="9217" width="43.140625" style="1" customWidth="1"/>
    <col min="9218" max="9218" width="9.85546875" style="1" customWidth="1"/>
    <col min="9219" max="9219" width="17.5703125" style="1" customWidth="1"/>
    <col min="9220" max="9220" width="0" style="1" hidden="1" customWidth="1"/>
    <col min="9221" max="9221" width="15" style="1" customWidth="1"/>
    <col min="9222" max="9222" width="17.5703125" style="1" customWidth="1"/>
    <col min="9223" max="9223" width="16.7109375" style="1" customWidth="1"/>
    <col min="9224" max="9224" width="0" style="1" hidden="1" customWidth="1"/>
    <col min="9225" max="9225" width="13.42578125" style="1" customWidth="1"/>
    <col min="9226" max="9226" width="16" style="1" customWidth="1"/>
    <col min="9227" max="9230" width="0" style="1" hidden="1" customWidth="1"/>
    <col min="9231" max="9231" width="13.7109375" style="1" customWidth="1"/>
    <col min="9232" max="9232" width="14.28515625" style="1" customWidth="1"/>
    <col min="9233" max="9233" width="4.85546875" style="1" customWidth="1"/>
    <col min="9234" max="9234" width="11" style="1" bestFit="1" customWidth="1"/>
    <col min="9235" max="9472" width="10.42578125" style="1"/>
    <col min="9473" max="9473" width="43.140625" style="1" customWidth="1"/>
    <col min="9474" max="9474" width="9.85546875" style="1" customWidth="1"/>
    <col min="9475" max="9475" width="17.5703125" style="1" customWidth="1"/>
    <col min="9476" max="9476" width="0" style="1" hidden="1" customWidth="1"/>
    <col min="9477" max="9477" width="15" style="1" customWidth="1"/>
    <col min="9478" max="9478" width="17.5703125" style="1" customWidth="1"/>
    <col min="9479" max="9479" width="16.7109375" style="1" customWidth="1"/>
    <col min="9480" max="9480" width="0" style="1" hidden="1" customWidth="1"/>
    <col min="9481" max="9481" width="13.42578125" style="1" customWidth="1"/>
    <col min="9482" max="9482" width="16" style="1" customWidth="1"/>
    <col min="9483" max="9486" width="0" style="1" hidden="1" customWidth="1"/>
    <col min="9487" max="9487" width="13.7109375" style="1" customWidth="1"/>
    <col min="9488" max="9488" width="14.28515625" style="1" customWidth="1"/>
    <col min="9489" max="9489" width="4.85546875" style="1" customWidth="1"/>
    <col min="9490" max="9490" width="11" style="1" bestFit="1" customWidth="1"/>
    <col min="9491" max="9728" width="10.42578125" style="1"/>
    <col min="9729" max="9729" width="43.140625" style="1" customWidth="1"/>
    <col min="9730" max="9730" width="9.85546875" style="1" customWidth="1"/>
    <col min="9731" max="9731" width="17.5703125" style="1" customWidth="1"/>
    <col min="9732" max="9732" width="0" style="1" hidden="1" customWidth="1"/>
    <col min="9733" max="9733" width="15" style="1" customWidth="1"/>
    <col min="9734" max="9734" width="17.5703125" style="1" customWidth="1"/>
    <col min="9735" max="9735" width="16.7109375" style="1" customWidth="1"/>
    <col min="9736" max="9736" width="0" style="1" hidden="1" customWidth="1"/>
    <col min="9737" max="9737" width="13.42578125" style="1" customWidth="1"/>
    <col min="9738" max="9738" width="16" style="1" customWidth="1"/>
    <col min="9739" max="9742" width="0" style="1" hidden="1" customWidth="1"/>
    <col min="9743" max="9743" width="13.7109375" style="1" customWidth="1"/>
    <col min="9744" max="9744" width="14.28515625" style="1" customWidth="1"/>
    <col min="9745" max="9745" width="4.85546875" style="1" customWidth="1"/>
    <col min="9746" max="9746" width="11" style="1" bestFit="1" customWidth="1"/>
    <col min="9747" max="9984" width="10.42578125" style="1"/>
    <col min="9985" max="9985" width="43.140625" style="1" customWidth="1"/>
    <col min="9986" max="9986" width="9.85546875" style="1" customWidth="1"/>
    <col min="9987" max="9987" width="17.5703125" style="1" customWidth="1"/>
    <col min="9988" max="9988" width="0" style="1" hidden="1" customWidth="1"/>
    <col min="9989" max="9989" width="15" style="1" customWidth="1"/>
    <col min="9990" max="9990" width="17.5703125" style="1" customWidth="1"/>
    <col min="9991" max="9991" width="16.7109375" style="1" customWidth="1"/>
    <col min="9992" max="9992" width="0" style="1" hidden="1" customWidth="1"/>
    <col min="9993" max="9993" width="13.42578125" style="1" customWidth="1"/>
    <col min="9994" max="9994" width="16" style="1" customWidth="1"/>
    <col min="9995" max="9998" width="0" style="1" hidden="1" customWidth="1"/>
    <col min="9999" max="9999" width="13.7109375" style="1" customWidth="1"/>
    <col min="10000" max="10000" width="14.28515625" style="1" customWidth="1"/>
    <col min="10001" max="10001" width="4.85546875" style="1" customWidth="1"/>
    <col min="10002" max="10002" width="11" style="1" bestFit="1" customWidth="1"/>
    <col min="10003" max="10240" width="10.42578125" style="1"/>
    <col min="10241" max="10241" width="43.140625" style="1" customWidth="1"/>
    <col min="10242" max="10242" width="9.85546875" style="1" customWidth="1"/>
    <col min="10243" max="10243" width="17.5703125" style="1" customWidth="1"/>
    <col min="10244" max="10244" width="0" style="1" hidden="1" customWidth="1"/>
    <col min="10245" max="10245" width="15" style="1" customWidth="1"/>
    <col min="10246" max="10246" width="17.5703125" style="1" customWidth="1"/>
    <col min="10247" max="10247" width="16.7109375" style="1" customWidth="1"/>
    <col min="10248" max="10248" width="0" style="1" hidden="1" customWidth="1"/>
    <col min="10249" max="10249" width="13.42578125" style="1" customWidth="1"/>
    <col min="10250" max="10250" width="16" style="1" customWidth="1"/>
    <col min="10251" max="10254" width="0" style="1" hidden="1" customWidth="1"/>
    <col min="10255" max="10255" width="13.7109375" style="1" customWidth="1"/>
    <col min="10256" max="10256" width="14.28515625" style="1" customWidth="1"/>
    <col min="10257" max="10257" width="4.85546875" style="1" customWidth="1"/>
    <col min="10258" max="10258" width="11" style="1" bestFit="1" customWidth="1"/>
    <col min="10259" max="10496" width="10.42578125" style="1"/>
    <col min="10497" max="10497" width="43.140625" style="1" customWidth="1"/>
    <col min="10498" max="10498" width="9.85546875" style="1" customWidth="1"/>
    <col min="10499" max="10499" width="17.5703125" style="1" customWidth="1"/>
    <col min="10500" max="10500" width="0" style="1" hidden="1" customWidth="1"/>
    <col min="10501" max="10501" width="15" style="1" customWidth="1"/>
    <col min="10502" max="10502" width="17.5703125" style="1" customWidth="1"/>
    <col min="10503" max="10503" width="16.7109375" style="1" customWidth="1"/>
    <col min="10504" max="10504" width="0" style="1" hidden="1" customWidth="1"/>
    <col min="10505" max="10505" width="13.42578125" style="1" customWidth="1"/>
    <col min="10506" max="10506" width="16" style="1" customWidth="1"/>
    <col min="10507" max="10510" width="0" style="1" hidden="1" customWidth="1"/>
    <col min="10511" max="10511" width="13.7109375" style="1" customWidth="1"/>
    <col min="10512" max="10512" width="14.28515625" style="1" customWidth="1"/>
    <col min="10513" max="10513" width="4.85546875" style="1" customWidth="1"/>
    <col min="10514" max="10514" width="11" style="1" bestFit="1" customWidth="1"/>
    <col min="10515" max="10752" width="10.42578125" style="1"/>
    <col min="10753" max="10753" width="43.140625" style="1" customWidth="1"/>
    <col min="10754" max="10754" width="9.85546875" style="1" customWidth="1"/>
    <col min="10755" max="10755" width="17.5703125" style="1" customWidth="1"/>
    <col min="10756" max="10756" width="0" style="1" hidden="1" customWidth="1"/>
    <col min="10757" max="10757" width="15" style="1" customWidth="1"/>
    <col min="10758" max="10758" width="17.5703125" style="1" customWidth="1"/>
    <col min="10759" max="10759" width="16.7109375" style="1" customWidth="1"/>
    <col min="10760" max="10760" width="0" style="1" hidden="1" customWidth="1"/>
    <col min="10761" max="10761" width="13.42578125" style="1" customWidth="1"/>
    <col min="10762" max="10762" width="16" style="1" customWidth="1"/>
    <col min="10763" max="10766" width="0" style="1" hidden="1" customWidth="1"/>
    <col min="10767" max="10767" width="13.7109375" style="1" customWidth="1"/>
    <col min="10768" max="10768" width="14.28515625" style="1" customWidth="1"/>
    <col min="10769" max="10769" width="4.85546875" style="1" customWidth="1"/>
    <col min="10770" max="10770" width="11" style="1" bestFit="1" customWidth="1"/>
    <col min="10771" max="11008" width="10.42578125" style="1"/>
    <col min="11009" max="11009" width="43.140625" style="1" customWidth="1"/>
    <col min="11010" max="11010" width="9.85546875" style="1" customWidth="1"/>
    <col min="11011" max="11011" width="17.5703125" style="1" customWidth="1"/>
    <col min="11012" max="11012" width="0" style="1" hidden="1" customWidth="1"/>
    <col min="11013" max="11013" width="15" style="1" customWidth="1"/>
    <col min="11014" max="11014" width="17.5703125" style="1" customWidth="1"/>
    <col min="11015" max="11015" width="16.7109375" style="1" customWidth="1"/>
    <col min="11016" max="11016" width="0" style="1" hidden="1" customWidth="1"/>
    <col min="11017" max="11017" width="13.42578125" style="1" customWidth="1"/>
    <col min="11018" max="11018" width="16" style="1" customWidth="1"/>
    <col min="11019" max="11022" width="0" style="1" hidden="1" customWidth="1"/>
    <col min="11023" max="11023" width="13.7109375" style="1" customWidth="1"/>
    <col min="11024" max="11024" width="14.28515625" style="1" customWidth="1"/>
    <col min="11025" max="11025" width="4.85546875" style="1" customWidth="1"/>
    <col min="11026" max="11026" width="11" style="1" bestFit="1" customWidth="1"/>
    <col min="11027" max="11264" width="10.42578125" style="1"/>
    <col min="11265" max="11265" width="43.140625" style="1" customWidth="1"/>
    <col min="11266" max="11266" width="9.85546875" style="1" customWidth="1"/>
    <col min="11267" max="11267" width="17.5703125" style="1" customWidth="1"/>
    <col min="11268" max="11268" width="0" style="1" hidden="1" customWidth="1"/>
    <col min="11269" max="11269" width="15" style="1" customWidth="1"/>
    <col min="11270" max="11270" width="17.5703125" style="1" customWidth="1"/>
    <col min="11271" max="11271" width="16.7109375" style="1" customWidth="1"/>
    <col min="11272" max="11272" width="0" style="1" hidden="1" customWidth="1"/>
    <col min="11273" max="11273" width="13.42578125" style="1" customWidth="1"/>
    <col min="11274" max="11274" width="16" style="1" customWidth="1"/>
    <col min="11275" max="11278" width="0" style="1" hidden="1" customWidth="1"/>
    <col min="11279" max="11279" width="13.7109375" style="1" customWidth="1"/>
    <col min="11280" max="11280" width="14.28515625" style="1" customWidth="1"/>
    <col min="11281" max="11281" width="4.85546875" style="1" customWidth="1"/>
    <col min="11282" max="11282" width="11" style="1" bestFit="1" customWidth="1"/>
    <col min="11283" max="11520" width="10.42578125" style="1"/>
    <col min="11521" max="11521" width="43.140625" style="1" customWidth="1"/>
    <col min="11522" max="11522" width="9.85546875" style="1" customWidth="1"/>
    <col min="11523" max="11523" width="17.5703125" style="1" customWidth="1"/>
    <col min="11524" max="11524" width="0" style="1" hidden="1" customWidth="1"/>
    <col min="11525" max="11525" width="15" style="1" customWidth="1"/>
    <col min="11526" max="11526" width="17.5703125" style="1" customWidth="1"/>
    <col min="11527" max="11527" width="16.7109375" style="1" customWidth="1"/>
    <col min="11528" max="11528" width="0" style="1" hidden="1" customWidth="1"/>
    <col min="11529" max="11529" width="13.42578125" style="1" customWidth="1"/>
    <col min="11530" max="11530" width="16" style="1" customWidth="1"/>
    <col min="11531" max="11534" width="0" style="1" hidden="1" customWidth="1"/>
    <col min="11535" max="11535" width="13.7109375" style="1" customWidth="1"/>
    <col min="11536" max="11536" width="14.28515625" style="1" customWidth="1"/>
    <col min="11537" max="11537" width="4.85546875" style="1" customWidth="1"/>
    <col min="11538" max="11538" width="11" style="1" bestFit="1" customWidth="1"/>
    <col min="11539" max="11776" width="10.42578125" style="1"/>
    <col min="11777" max="11777" width="43.140625" style="1" customWidth="1"/>
    <col min="11778" max="11778" width="9.85546875" style="1" customWidth="1"/>
    <col min="11779" max="11779" width="17.5703125" style="1" customWidth="1"/>
    <col min="11780" max="11780" width="0" style="1" hidden="1" customWidth="1"/>
    <col min="11781" max="11781" width="15" style="1" customWidth="1"/>
    <col min="11782" max="11782" width="17.5703125" style="1" customWidth="1"/>
    <col min="11783" max="11783" width="16.7109375" style="1" customWidth="1"/>
    <col min="11784" max="11784" width="0" style="1" hidden="1" customWidth="1"/>
    <col min="11785" max="11785" width="13.42578125" style="1" customWidth="1"/>
    <col min="11786" max="11786" width="16" style="1" customWidth="1"/>
    <col min="11787" max="11790" width="0" style="1" hidden="1" customWidth="1"/>
    <col min="11791" max="11791" width="13.7109375" style="1" customWidth="1"/>
    <col min="11792" max="11792" width="14.28515625" style="1" customWidth="1"/>
    <col min="11793" max="11793" width="4.85546875" style="1" customWidth="1"/>
    <col min="11794" max="11794" width="11" style="1" bestFit="1" customWidth="1"/>
    <col min="11795" max="12032" width="10.42578125" style="1"/>
    <col min="12033" max="12033" width="43.140625" style="1" customWidth="1"/>
    <col min="12034" max="12034" width="9.85546875" style="1" customWidth="1"/>
    <col min="12035" max="12035" width="17.5703125" style="1" customWidth="1"/>
    <col min="12036" max="12036" width="0" style="1" hidden="1" customWidth="1"/>
    <col min="12037" max="12037" width="15" style="1" customWidth="1"/>
    <col min="12038" max="12038" width="17.5703125" style="1" customWidth="1"/>
    <col min="12039" max="12039" width="16.7109375" style="1" customWidth="1"/>
    <col min="12040" max="12040" width="0" style="1" hidden="1" customWidth="1"/>
    <col min="12041" max="12041" width="13.42578125" style="1" customWidth="1"/>
    <col min="12042" max="12042" width="16" style="1" customWidth="1"/>
    <col min="12043" max="12046" width="0" style="1" hidden="1" customWidth="1"/>
    <col min="12047" max="12047" width="13.7109375" style="1" customWidth="1"/>
    <col min="12048" max="12048" width="14.28515625" style="1" customWidth="1"/>
    <col min="12049" max="12049" width="4.85546875" style="1" customWidth="1"/>
    <col min="12050" max="12050" width="11" style="1" bestFit="1" customWidth="1"/>
    <col min="12051" max="12288" width="10.42578125" style="1"/>
    <col min="12289" max="12289" width="43.140625" style="1" customWidth="1"/>
    <col min="12290" max="12290" width="9.85546875" style="1" customWidth="1"/>
    <col min="12291" max="12291" width="17.5703125" style="1" customWidth="1"/>
    <col min="12292" max="12292" width="0" style="1" hidden="1" customWidth="1"/>
    <col min="12293" max="12293" width="15" style="1" customWidth="1"/>
    <col min="12294" max="12294" width="17.5703125" style="1" customWidth="1"/>
    <col min="12295" max="12295" width="16.7109375" style="1" customWidth="1"/>
    <col min="12296" max="12296" width="0" style="1" hidden="1" customWidth="1"/>
    <col min="12297" max="12297" width="13.42578125" style="1" customWidth="1"/>
    <col min="12298" max="12298" width="16" style="1" customWidth="1"/>
    <col min="12299" max="12302" width="0" style="1" hidden="1" customWidth="1"/>
    <col min="12303" max="12303" width="13.7109375" style="1" customWidth="1"/>
    <col min="12304" max="12304" width="14.28515625" style="1" customWidth="1"/>
    <col min="12305" max="12305" width="4.85546875" style="1" customWidth="1"/>
    <col min="12306" max="12306" width="11" style="1" bestFit="1" customWidth="1"/>
    <col min="12307" max="12544" width="10.42578125" style="1"/>
    <col min="12545" max="12545" width="43.140625" style="1" customWidth="1"/>
    <col min="12546" max="12546" width="9.85546875" style="1" customWidth="1"/>
    <col min="12547" max="12547" width="17.5703125" style="1" customWidth="1"/>
    <col min="12548" max="12548" width="0" style="1" hidden="1" customWidth="1"/>
    <col min="12549" max="12549" width="15" style="1" customWidth="1"/>
    <col min="12550" max="12550" width="17.5703125" style="1" customWidth="1"/>
    <col min="12551" max="12551" width="16.7109375" style="1" customWidth="1"/>
    <col min="12552" max="12552" width="0" style="1" hidden="1" customWidth="1"/>
    <col min="12553" max="12553" width="13.42578125" style="1" customWidth="1"/>
    <col min="12554" max="12554" width="16" style="1" customWidth="1"/>
    <col min="12555" max="12558" width="0" style="1" hidden="1" customWidth="1"/>
    <col min="12559" max="12559" width="13.7109375" style="1" customWidth="1"/>
    <col min="12560" max="12560" width="14.28515625" style="1" customWidth="1"/>
    <col min="12561" max="12561" width="4.85546875" style="1" customWidth="1"/>
    <col min="12562" max="12562" width="11" style="1" bestFit="1" customWidth="1"/>
    <col min="12563" max="12800" width="10.42578125" style="1"/>
    <col min="12801" max="12801" width="43.140625" style="1" customWidth="1"/>
    <col min="12802" max="12802" width="9.85546875" style="1" customWidth="1"/>
    <col min="12803" max="12803" width="17.5703125" style="1" customWidth="1"/>
    <col min="12804" max="12804" width="0" style="1" hidden="1" customWidth="1"/>
    <col min="12805" max="12805" width="15" style="1" customWidth="1"/>
    <col min="12806" max="12806" width="17.5703125" style="1" customWidth="1"/>
    <col min="12807" max="12807" width="16.7109375" style="1" customWidth="1"/>
    <col min="12808" max="12808" width="0" style="1" hidden="1" customWidth="1"/>
    <col min="12809" max="12809" width="13.42578125" style="1" customWidth="1"/>
    <col min="12810" max="12810" width="16" style="1" customWidth="1"/>
    <col min="12811" max="12814" width="0" style="1" hidden="1" customWidth="1"/>
    <col min="12815" max="12815" width="13.7109375" style="1" customWidth="1"/>
    <col min="12816" max="12816" width="14.28515625" style="1" customWidth="1"/>
    <col min="12817" max="12817" width="4.85546875" style="1" customWidth="1"/>
    <col min="12818" max="12818" width="11" style="1" bestFit="1" customWidth="1"/>
    <col min="12819" max="13056" width="10.42578125" style="1"/>
    <col min="13057" max="13057" width="43.140625" style="1" customWidth="1"/>
    <col min="13058" max="13058" width="9.85546875" style="1" customWidth="1"/>
    <col min="13059" max="13059" width="17.5703125" style="1" customWidth="1"/>
    <col min="13060" max="13060" width="0" style="1" hidden="1" customWidth="1"/>
    <col min="13061" max="13061" width="15" style="1" customWidth="1"/>
    <col min="13062" max="13062" width="17.5703125" style="1" customWidth="1"/>
    <col min="13063" max="13063" width="16.7109375" style="1" customWidth="1"/>
    <col min="13064" max="13064" width="0" style="1" hidden="1" customWidth="1"/>
    <col min="13065" max="13065" width="13.42578125" style="1" customWidth="1"/>
    <col min="13066" max="13066" width="16" style="1" customWidth="1"/>
    <col min="13067" max="13070" width="0" style="1" hidden="1" customWidth="1"/>
    <col min="13071" max="13071" width="13.7109375" style="1" customWidth="1"/>
    <col min="13072" max="13072" width="14.28515625" style="1" customWidth="1"/>
    <col min="13073" max="13073" width="4.85546875" style="1" customWidth="1"/>
    <col min="13074" max="13074" width="11" style="1" bestFit="1" customWidth="1"/>
    <col min="13075" max="13312" width="10.42578125" style="1"/>
    <col min="13313" max="13313" width="43.140625" style="1" customWidth="1"/>
    <col min="13314" max="13314" width="9.85546875" style="1" customWidth="1"/>
    <col min="13315" max="13315" width="17.5703125" style="1" customWidth="1"/>
    <col min="13316" max="13316" width="0" style="1" hidden="1" customWidth="1"/>
    <col min="13317" max="13317" width="15" style="1" customWidth="1"/>
    <col min="13318" max="13318" width="17.5703125" style="1" customWidth="1"/>
    <col min="13319" max="13319" width="16.7109375" style="1" customWidth="1"/>
    <col min="13320" max="13320" width="0" style="1" hidden="1" customWidth="1"/>
    <col min="13321" max="13321" width="13.42578125" style="1" customWidth="1"/>
    <col min="13322" max="13322" width="16" style="1" customWidth="1"/>
    <col min="13323" max="13326" width="0" style="1" hidden="1" customWidth="1"/>
    <col min="13327" max="13327" width="13.7109375" style="1" customWidth="1"/>
    <col min="13328" max="13328" width="14.28515625" style="1" customWidth="1"/>
    <col min="13329" max="13329" width="4.85546875" style="1" customWidth="1"/>
    <col min="13330" max="13330" width="11" style="1" bestFit="1" customWidth="1"/>
    <col min="13331" max="13568" width="10.42578125" style="1"/>
    <col min="13569" max="13569" width="43.140625" style="1" customWidth="1"/>
    <col min="13570" max="13570" width="9.85546875" style="1" customWidth="1"/>
    <col min="13571" max="13571" width="17.5703125" style="1" customWidth="1"/>
    <col min="13572" max="13572" width="0" style="1" hidden="1" customWidth="1"/>
    <col min="13573" max="13573" width="15" style="1" customWidth="1"/>
    <col min="13574" max="13574" width="17.5703125" style="1" customWidth="1"/>
    <col min="13575" max="13575" width="16.7109375" style="1" customWidth="1"/>
    <col min="13576" max="13576" width="0" style="1" hidden="1" customWidth="1"/>
    <col min="13577" max="13577" width="13.42578125" style="1" customWidth="1"/>
    <col min="13578" max="13578" width="16" style="1" customWidth="1"/>
    <col min="13579" max="13582" width="0" style="1" hidden="1" customWidth="1"/>
    <col min="13583" max="13583" width="13.7109375" style="1" customWidth="1"/>
    <col min="13584" max="13584" width="14.28515625" style="1" customWidth="1"/>
    <col min="13585" max="13585" width="4.85546875" style="1" customWidth="1"/>
    <col min="13586" max="13586" width="11" style="1" bestFit="1" customWidth="1"/>
    <col min="13587" max="13824" width="10.42578125" style="1"/>
    <col min="13825" max="13825" width="43.140625" style="1" customWidth="1"/>
    <col min="13826" max="13826" width="9.85546875" style="1" customWidth="1"/>
    <col min="13827" max="13827" width="17.5703125" style="1" customWidth="1"/>
    <col min="13828" max="13828" width="0" style="1" hidden="1" customWidth="1"/>
    <col min="13829" max="13829" width="15" style="1" customWidth="1"/>
    <col min="13830" max="13830" width="17.5703125" style="1" customWidth="1"/>
    <col min="13831" max="13831" width="16.7109375" style="1" customWidth="1"/>
    <col min="13832" max="13832" width="0" style="1" hidden="1" customWidth="1"/>
    <col min="13833" max="13833" width="13.42578125" style="1" customWidth="1"/>
    <col min="13834" max="13834" width="16" style="1" customWidth="1"/>
    <col min="13835" max="13838" width="0" style="1" hidden="1" customWidth="1"/>
    <col min="13839" max="13839" width="13.7109375" style="1" customWidth="1"/>
    <col min="13840" max="13840" width="14.28515625" style="1" customWidth="1"/>
    <col min="13841" max="13841" width="4.85546875" style="1" customWidth="1"/>
    <col min="13842" max="13842" width="11" style="1" bestFit="1" customWidth="1"/>
    <col min="13843" max="14080" width="10.42578125" style="1"/>
    <col min="14081" max="14081" width="43.140625" style="1" customWidth="1"/>
    <col min="14082" max="14082" width="9.85546875" style="1" customWidth="1"/>
    <col min="14083" max="14083" width="17.5703125" style="1" customWidth="1"/>
    <col min="14084" max="14084" width="0" style="1" hidden="1" customWidth="1"/>
    <col min="14085" max="14085" width="15" style="1" customWidth="1"/>
    <col min="14086" max="14086" width="17.5703125" style="1" customWidth="1"/>
    <col min="14087" max="14087" width="16.7109375" style="1" customWidth="1"/>
    <col min="14088" max="14088" width="0" style="1" hidden="1" customWidth="1"/>
    <col min="14089" max="14089" width="13.42578125" style="1" customWidth="1"/>
    <col min="14090" max="14090" width="16" style="1" customWidth="1"/>
    <col min="14091" max="14094" width="0" style="1" hidden="1" customWidth="1"/>
    <col min="14095" max="14095" width="13.7109375" style="1" customWidth="1"/>
    <col min="14096" max="14096" width="14.28515625" style="1" customWidth="1"/>
    <col min="14097" max="14097" width="4.85546875" style="1" customWidth="1"/>
    <col min="14098" max="14098" width="11" style="1" bestFit="1" customWidth="1"/>
    <col min="14099" max="14336" width="10.42578125" style="1"/>
    <col min="14337" max="14337" width="43.140625" style="1" customWidth="1"/>
    <col min="14338" max="14338" width="9.85546875" style="1" customWidth="1"/>
    <col min="14339" max="14339" width="17.5703125" style="1" customWidth="1"/>
    <col min="14340" max="14340" width="0" style="1" hidden="1" customWidth="1"/>
    <col min="14341" max="14341" width="15" style="1" customWidth="1"/>
    <col min="14342" max="14342" width="17.5703125" style="1" customWidth="1"/>
    <col min="14343" max="14343" width="16.7109375" style="1" customWidth="1"/>
    <col min="14344" max="14344" width="0" style="1" hidden="1" customWidth="1"/>
    <col min="14345" max="14345" width="13.42578125" style="1" customWidth="1"/>
    <col min="14346" max="14346" width="16" style="1" customWidth="1"/>
    <col min="14347" max="14350" width="0" style="1" hidden="1" customWidth="1"/>
    <col min="14351" max="14351" width="13.7109375" style="1" customWidth="1"/>
    <col min="14352" max="14352" width="14.28515625" style="1" customWidth="1"/>
    <col min="14353" max="14353" width="4.85546875" style="1" customWidth="1"/>
    <col min="14354" max="14354" width="11" style="1" bestFit="1" customWidth="1"/>
    <col min="14355" max="14592" width="10.42578125" style="1"/>
    <col min="14593" max="14593" width="43.140625" style="1" customWidth="1"/>
    <col min="14594" max="14594" width="9.85546875" style="1" customWidth="1"/>
    <col min="14595" max="14595" width="17.5703125" style="1" customWidth="1"/>
    <col min="14596" max="14596" width="0" style="1" hidden="1" customWidth="1"/>
    <col min="14597" max="14597" width="15" style="1" customWidth="1"/>
    <col min="14598" max="14598" width="17.5703125" style="1" customWidth="1"/>
    <col min="14599" max="14599" width="16.7109375" style="1" customWidth="1"/>
    <col min="14600" max="14600" width="0" style="1" hidden="1" customWidth="1"/>
    <col min="14601" max="14601" width="13.42578125" style="1" customWidth="1"/>
    <col min="14602" max="14602" width="16" style="1" customWidth="1"/>
    <col min="14603" max="14606" width="0" style="1" hidden="1" customWidth="1"/>
    <col min="14607" max="14607" width="13.7109375" style="1" customWidth="1"/>
    <col min="14608" max="14608" width="14.28515625" style="1" customWidth="1"/>
    <col min="14609" max="14609" width="4.85546875" style="1" customWidth="1"/>
    <col min="14610" max="14610" width="11" style="1" bestFit="1" customWidth="1"/>
    <col min="14611" max="14848" width="10.42578125" style="1"/>
    <col min="14849" max="14849" width="43.140625" style="1" customWidth="1"/>
    <col min="14850" max="14850" width="9.85546875" style="1" customWidth="1"/>
    <col min="14851" max="14851" width="17.5703125" style="1" customWidth="1"/>
    <col min="14852" max="14852" width="0" style="1" hidden="1" customWidth="1"/>
    <col min="14853" max="14853" width="15" style="1" customWidth="1"/>
    <col min="14854" max="14854" width="17.5703125" style="1" customWidth="1"/>
    <col min="14855" max="14855" width="16.7109375" style="1" customWidth="1"/>
    <col min="14856" max="14856" width="0" style="1" hidden="1" customWidth="1"/>
    <col min="14857" max="14857" width="13.42578125" style="1" customWidth="1"/>
    <col min="14858" max="14858" width="16" style="1" customWidth="1"/>
    <col min="14859" max="14862" width="0" style="1" hidden="1" customWidth="1"/>
    <col min="14863" max="14863" width="13.7109375" style="1" customWidth="1"/>
    <col min="14864" max="14864" width="14.28515625" style="1" customWidth="1"/>
    <col min="14865" max="14865" width="4.85546875" style="1" customWidth="1"/>
    <col min="14866" max="14866" width="11" style="1" bestFit="1" customWidth="1"/>
    <col min="14867" max="15104" width="10.42578125" style="1"/>
    <col min="15105" max="15105" width="43.140625" style="1" customWidth="1"/>
    <col min="15106" max="15106" width="9.85546875" style="1" customWidth="1"/>
    <col min="15107" max="15107" width="17.5703125" style="1" customWidth="1"/>
    <col min="15108" max="15108" width="0" style="1" hidden="1" customWidth="1"/>
    <col min="15109" max="15109" width="15" style="1" customWidth="1"/>
    <col min="15110" max="15110" width="17.5703125" style="1" customWidth="1"/>
    <col min="15111" max="15111" width="16.7109375" style="1" customWidth="1"/>
    <col min="15112" max="15112" width="0" style="1" hidden="1" customWidth="1"/>
    <col min="15113" max="15113" width="13.42578125" style="1" customWidth="1"/>
    <col min="15114" max="15114" width="16" style="1" customWidth="1"/>
    <col min="15115" max="15118" width="0" style="1" hidden="1" customWidth="1"/>
    <col min="15119" max="15119" width="13.7109375" style="1" customWidth="1"/>
    <col min="15120" max="15120" width="14.28515625" style="1" customWidth="1"/>
    <col min="15121" max="15121" width="4.85546875" style="1" customWidth="1"/>
    <col min="15122" max="15122" width="11" style="1" bestFit="1" customWidth="1"/>
    <col min="15123" max="15360" width="10.42578125" style="1"/>
    <col min="15361" max="15361" width="43.140625" style="1" customWidth="1"/>
    <col min="15362" max="15362" width="9.85546875" style="1" customWidth="1"/>
    <col min="15363" max="15363" width="17.5703125" style="1" customWidth="1"/>
    <col min="15364" max="15364" width="0" style="1" hidden="1" customWidth="1"/>
    <col min="15365" max="15365" width="15" style="1" customWidth="1"/>
    <col min="15366" max="15366" width="17.5703125" style="1" customWidth="1"/>
    <col min="15367" max="15367" width="16.7109375" style="1" customWidth="1"/>
    <col min="15368" max="15368" width="0" style="1" hidden="1" customWidth="1"/>
    <col min="15369" max="15369" width="13.42578125" style="1" customWidth="1"/>
    <col min="15370" max="15370" width="16" style="1" customWidth="1"/>
    <col min="15371" max="15374" width="0" style="1" hidden="1" customWidth="1"/>
    <col min="15375" max="15375" width="13.7109375" style="1" customWidth="1"/>
    <col min="15376" max="15376" width="14.28515625" style="1" customWidth="1"/>
    <col min="15377" max="15377" width="4.85546875" style="1" customWidth="1"/>
    <col min="15378" max="15378" width="11" style="1" bestFit="1" customWidth="1"/>
    <col min="15379" max="15616" width="10.42578125" style="1"/>
    <col min="15617" max="15617" width="43.140625" style="1" customWidth="1"/>
    <col min="15618" max="15618" width="9.85546875" style="1" customWidth="1"/>
    <col min="15619" max="15619" width="17.5703125" style="1" customWidth="1"/>
    <col min="15620" max="15620" width="0" style="1" hidden="1" customWidth="1"/>
    <col min="15621" max="15621" width="15" style="1" customWidth="1"/>
    <col min="15622" max="15622" width="17.5703125" style="1" customWidth="1"/>
    <col min="15623" max="15623" width="16.7109375" style="1" customWidth="1"/>
    <col min="15624" max="15624" width="0" style="1" hidden="1" customWidth="1"/>
    <col min="15625" max="15625" width="13.42578125" style="1" customWidth="1"/>
    <col min="15626" max="15626" width="16" style="1" customWidth="1"/>
    <col min="15627" max="15630" width="0" style="1" hidden="1" customWidth="1"/>
    <col min="15631" max="15631" width="13.7109375" style="1" customWidth="1"/>
    <col min="15632" max="15632" width="14.28515625" style="1" customWidth="1"/>
    <col min="15633" max="15633" width="4.85546875" style="1" customWidth="1"/>
    <col min="15634" max="15634" width="11" style="1" bestFit="1" customWidth="1"/>
    <col min="15635" max="15872" width="10.42578125" style="1"/>
    <col min="15873" max="15873" width="43.140625" style="1" customWidth="1"/>
    <col min="15874" max="15874" width="9.85546875" style="1" customWidth="1"/>
    <col min="15875" max="15875" width="17.5703125" style="1" customWidth="1"/>
    <col min="15876" max="15876" width="0" style="1" hidden="1" customWidth="1"/>
    <col min="15877" max="15877" width="15" style="1" customWidth="1"/>
    <col min="15878" max="15878" width="17.5703125" style="1" customWidth="1"/>
    <col min="15879" max="15879" width="16.7109375" style="1" customWidth="1"/>
    <col min="15880" max="15880" width="0" style="1" hidden="1" customWidth="1"/>
    <col min="15881" max="15881" width="13.42578125" style="1" customWidth="1"/>
    <col min="15882" max="15882" width="16" style="1" customWidth="1"/>
    <col min="15883" max="15886" width="0" style="1" hidden="1" customWidth="1"/>
    <col min="15887" max="15887" width="13.7109375" style="1" customWidth="1"/>
    <col min="15888" max="15888" width="14.28515625" style="1" customWidth="1"/>
    <col min="15889" max="15889" width="4.85546875" style="1" customWidth="1"/>
    <col min="15890" max="15890" width="11" style="1" bestFit="1" customWidth="1"/>
    <col min="15891" max="16128" width="10.42578125" style="1"/>
    <col min="16129" max="16129" width="43.140625" style="1" customWidth="1"/>
    <col min="16130" max="16130" width="9.85546875" style="1" customWidth="1"/>
    <col min="16131" max="16131" width="17.5703125" style="1" customWidth="1"/>
    <col min="16132" max="16132" width="0" style="1" hidden="1" customWidth="1"/>
    <col min="16133" max="16133" width="15" style="1" customWidth="1"/>
    <col min="16134" max="16134" width="17.5703125" style="1" customWidth="1"/>
    <col min="16135" max="16135" width="16.7109375" style="1" customWidth="1"/>
    <col min="16136" max="16136" width="0" style="1" hidden="1" customWidth="1"/>
    <col min="16137" max="16137" width="13.42578125" style="1" customWidth="1"/>
    <col min="16138" max="16138" width="16" style="1" customWidth="1"/>
    <col min="16139" max="16142" width="0" style="1" hidden="1" customWidth="1"/>
    <col min="16143" max="16143" width="13.7109375" style="1" customWidth="1"/>
    <col min="16144" max="16144" width="14.28515625" style="1" customWidth="1"/>
    <col min="16145" max="16145" width="4.85546875" style="1" customWidth="1"/>
    <col min="16146" max="16146" width="11" style="1" bestFit="1" customWidth="1"/>
    <col min="16147" max="16384" width="10.42578125" style="1"/>
  </cols>
  <sheetData>
    <row r="1" spans="1:23" ht="69.75" customHeight="1" x14ac:dyDescent="0.25">
      <c r="D1" s="2"/>
      <c r="E1" s="2"/>
      <c r="F1" s="2"/>
      <c r="G1" s="68" t="s">
        <v>0</v>
      </c>
      <c r="H1" s="68"/>
      <c r="I1" s="68"/>
      <c r="J1" s="68"/>
      <c r="K1" s="68"/>
      <c r="L1" s="68"/>
      <c r="M1" s="68"/>
      <c r="N1" s="68"/>
      <c r="O1" s="68"/>
      <c r="P1" s="3"/>
    </row>
    <row r="2" spans="1:23" ht="22.5" customHeight="1" x14ac:dyDescent="0.25">
      <c r="A2" s="69" t="s">
        <v>88</v>
      </c>
      <c r="B2" s="69"/>
      <c r="C2" s="69"/>
      <c r="D2" s="69"/>
      <c r="E2" s="69"/>
      <c r="F2" s="69"/>
      <c r="G2" s="69"/>
      <c r="H2" s="69"/>
      <c r="I2" s="69"/>
      <c r="J2" s="69"/>
      <c r="K2" s="69"/>
      <c r="L2" s="69"/>
      <c r="M2" s="69"/>
      <c r="N2" s="69"/>
      <c r="O2" s="69"/>
    </row>
    <row r="3" spans="1:23" ht="11.25" customHeight="1" x14ac:dyDescent="0.25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P3" s="5" t="s">
        <v>1</v>
      </c>
    </row>
    <row r="4" spans="1:23" ht="14.25" customHeight="1" x14ac:dyDescent="0.25">
      <c r="A4" s="70" t="s">
        <v>2</v>
      </c>
      <c r="B4" s="71" t="s">
        <v>3</v>
      </c>
      <c r="C4" s="72" t="s">
        <v>4</v>
      </c>
      <c r="D4" s="72"/>
      <c r="E4" s="72"/>
      <c r="F4" s="72"/>
      <c r="G4" s="73" t="s">
        <v>5</v>
      </c>
      <c r="H4" s="74"/>
      <c r="I4" s="74"/>
      <c r="J4" s="74"/>
      <c r="K4" s="74"/>
      <c r="L4" s="74"/>
      <c r="M4" s="74"/>
      <c r="N4" s="75"/>
      <c r="O4" s="72" t="s">
        <v>6</v>
      </c>
      <c r="P4" s="72"/>
    </row>
    <row r="5" spans="1:23" ht="14.25" customHeight="1" x14ac:dyDescent="0.25">
      <c r="A5" s="70"/>
      <c r="B5" s="71"/>
      <c r="C5" s="72"/>
      <c r="D5" s="72"/>
      <c r="E5" s="72"/>
      <c r="F5" s="72"/>
      <c r="G5" s="76"/>
      <c r="H5" s="77"/>
      <c r="I5" s="77"/>
      <c r="J5" s="77"/>
      <c r="K5" s="77"/>
      <c r="L5" s="77"/>
      <c r="M5" s="77"/>
      <c r="N5" s="78"/>
      <c r="O5" s="72"/>
      <c r="P5" s="72"/>
    </row>
    <row r="6" spans="1:23" ht="66" customHeight="1" x14ac:dyDescent="0.25">
      <c r="A6" s="70"/>
      <c r="B6" s="71"/>
      <c r="C6" s="6" t="s">
        <v>7</v>
      </c>
      <c r="D6" s="6" t="s">
        <v>8</v>
      </c>
      <c r="E6" s="6" t="s">
        <v>9</v>
      </c>
      <c r="F6" s="6" t="s">
        <v>10</v>
      </c>
      <c r="G6" s="6" t="s">
        <v>7</v>
      </c>
      <c r="H6" s="6" t="s">
        <v>8</v>
      </c>
      <c r="I6" s="6" t="s">
        <v>9</v>
      </c>
      <c r="J6" s="6" t="s">
        <v>10</v>
      </c>
      <c r="K6" s="6" t="s">
        <v>7</v>
      </c>
      <c r="L6" s="6" t="s">
        <v>8</v>
      </c>
      <c r="M6" s="6" t="s">
        <v>9</v>
      </c>
      <c r="N6" s="6" t="s">
        <v>11</v>
      </c>
      <c r="O6" s="6" t="s">
        <v>9</v>
      </c>
      <c r="P6" s="6" t="s">
        <v>10</v>
      </c>
      <c r="S6" s="7"/>
      <c r="T6" s="7"/>
      <c r="U6" s="7"/>
    </row>
    <row r="7" spans="1:23" ht="13.5" customHeight="1" x14ac:dyDescent="0.25">
      <c r="A7" s="8" t="s">
        <v>12</v>
      </c>
      <c r="B7" s="8" t="s">
        <v>13</v>
      </c>
      <c r="C7" s="8" t="s">
        <v>14</v>
      </c>
      <c r="D7" s="8" t="s">
        <v>15</v>
      </c>
      <c r="E7" s="8" t="s">
        <v>15</v>
      </c>
      <c r="F7" s="8" t="s">
        <v>16</v>
      </c>
      <c r="G7" s="8" t="s">
        <v>17</v>
      </c>
      <c r="H7" s="8" t="s">
        <v>18</v>
      </c>
      <c r="I7" s="8" t="s">
        <v>18</v>
      </c>
      <c r="J7" s="8" t="s">
        <v>19</v>
      </c>
      <c r="K7" s="8" t="s">
        <v>20</v>
      </c>
      <c r="L7" s="8" t="s">
        <v>21</v>
      </c>
      <c r="M7" s="8" t="s">
        <v>21</v>
      </c>
      <c r="N7" s="8" t="s">
        <v>22</v>
      </c>
      <c r="O7" s="8" t="s">
        <v>23</v>
      </c>
      <c r="P7" s="9"/>
      <c r="S7" s="7"/>
      <c r="T7" s="7"/>
      <c r="U7" s="7"/>
    </row>
    <row r="8" spans="1:23" ht="30" customHeight="1" x14ac:dyDescent="0.25">
      <c r="A8" s="10" t="s">
        <v>24</v>
      </c>
      <c r="B8" s="11"/>
      <c r="C8" s="12"/>
      <c r="D8" s="12"/>
      <c r="E8" s="12"/>
      <c r="F8" s="12"/>
      <c r="G8" s="11"/>
      <c r="H8" s="11"/>
      <c r="I8" s="11"/>
      <c r="J8" s="11"/>
      <c r="K8" s="13"/>
      <c r="L8" s="13"/>
      <c r="M8" s="13"/>
      <c r="N8" s="13"/>
      <c r="O8" s="11"/>
      <c r="P8" s="9"/>
      <c r="S8" s="7"/>
      <c r="T8" s="7"/>
      <c r="U8" s="7"/>
    </row>
    <row r="9" spans="1:23" ht="15.75" x14ac:dyDescent="0.25">
      <c r="A9" s="10" t="s">
        <v>25</v>
      </c>
      <c r="B9" s="14">
        <v>200000</v>
      </c>
      <c r="C9" s="15">
        <f t="shared" ref="C9:N9" si="0">(C10+C14+SUM(C21+C39+C40)+SUM(C44+C47+C51+C59))</f>
        <v>-970961.5</v>
      </c>
      <c r="D9" s="15">
        <f t="shared" si="0"/>
        <v>-3948169.62</v>
      </c>
      <c r="E9" s="15">
        <f t="shared" si="0"/>
        <v>-926153.79999999993</v>
      </c>
      <c r="F9" s="15">
        <f>(F10+F14+SUM(F21+F39+F40)+SUM(F44+F47+F51+F59))</f>
        <v>-334120.5</v>
      </c>
      <c r="G9" s="15">
        <f t="shared" si="0"/>
        <v>970961.5</v>
      </c>
      <c r="H9" s="15">
        <f t="shared" si="0"/>
        <v>0</v>
      </c>
      <c r="I9" s="15">
        <f t="shared" si="0"/>
        <v>1260285.6000000001</v>
      </c>
      <c r="J9" s="15">
        <f t="shared" si="0"/>
        <v>315145.89999999997</v>
      </c>
      <c r="K9" s="15">
        <f t="shared" si="0"/>
        <v>40925438</v>
      </c>
      <c r="L9" s="15">
        <f t="shared" si="0"/>
        <v>3557300</v>
      </c>
      <c r="M9" s="15">
        <f t="shared" si="0"/>
        <v>44482738</v>
      </c>
      <c r="N9" s="15">
        <f t="shared" si="0"/>
        <v>0</v>
      </c>
      <c r="O9" s="15">
        <f>E9+I9</f>
        <v>334131.80000000016</v>
      </c>
      <c r="P9" s="15">
        <f>(P10+P14+SUM(P21+P39+P40)+SUM(P44+P47+P51+P59))</f>
        <v>-18974.600000000035</v>
      </c>
      <c r="S9" s="7"/>
      <c r="T9" s="7"/>
      <c r="U9" s="16"/>
    </row>
    <row r="10" spans="1:23" ht="31.5" hidden="1" x14ac:dyDescent="0.25">
      <c r="A10" s="17" t="s">
        <v>26</v>
      </c>
      <c r="B10" s="14">
        <v>201000</v>
      </c>
      <c r="C10" s="15">
        <f t="shared" ref="C10:P10" si="1">C11</f>
        <v>0</v>
      </c>
      <c r="D10" s="15">
        <f t="shared" si="1"/>
        <v>0</v>
      </c>
      <c r="E10" s="15">
        <f t="shared" si="1"/>
        <v>0</v>
      </c>
      <c r="F10" s="15"/>
      <c r="G10" s="15">
        <f t="shared" si="1"/>
        <v>0</v>
      </c>
      <c r="H10" s="15">
        <f t="shared" si="1"/>
        <v>0</v>
      </c>
      <c r="I10" s="15">
        <f t="shared" si="1"/>
        <v>0</v>
      </c>
      <c r="J10" s="15"/>
      <c r="K10" s="18">
        <f t="shared" si="1"/>
        <v>0</v>
      </c>
      <c r="L10" s="18">
        <f t="shared" si="1"/>
        <v>0</v>
      </c>
      <c r="M10" s="18">
        <f t="shared" si="1"/>
        <v>0</v>
      </c>
      <c r="N10" s="18"/>
      <c r="O10" s="18">
        <f t="shared" si="1"/>
        <v>0</v>
      </c>
      <c r="P10" s="18">
        <f t="shared" si="1"/>
        <v>0</v>
      </c>
      <c r="S10" s="7"/>
      <c r="T10" s="7"/>
      <c r="U10" s="7"/>
    </row>
    <row r="11" spans="1:23" ht="15.75" hidden="1" x14ac:dyDescent="0.25">
      <c r="A11" s="19" t="s">
        <v>27</v>
      </c>
      <c r="B11" s="14">
        <v>201100</v>
      </c>
      <c r="C11" s="15">
        <f t="shared" ref="C11:O11" si="2">C12-C13</f>
        <v>0</v>
      </c>
      <c r="D11" s="15">
        <f t="shared" si="2"/>
        <v>0</v>
      </c>
      <c r="E11" s="15">
        <f t="shared" si="2"/>
        <v>0</v>
      </c>
      <c r="F11" s="15"/>
      <c r="G11" s="15">
        <f t="shared" si="2"/>
        <v>0</v>
      </c>
      <c r="H11" s="15">
        <f t="shared" si="2"/>
        <v>0</v>
      </c>
      <c r="I11" s="15">
        <f t="shared" si="2"/>
        <v>0</v>
      </c>
      <c r="J11" s="15"/>
      <c r="K11" s="18">
        <f t="shared" si="2"/>
        <v>0</v>
      </c>
      <c r="L11" s="18">
        <f t="shared" si="2"/>
        <v>0</v>
      </c>
      <c r="M11" s="18">
        <f t="shared" si="2"/>
        <v>0</v>
      </c>
      <c r="N11" s="18"/>
      <c r="O11" s="18">
        <f t="shared" si="2"/>
        <v>0</v>
      </c>
      <c r="P11" s="18">
        <f>P12-P13</f>
        <v>0</v>
      </c>
      <c r="S11" s="7"/>
      <c r="T11" s="7"/>
      <c r="U11" s="7"/>
    </row>
    <row r="12" spans="1:23" ht="15.75" hidden="1" x14ac:dyDescent="0.25">
      <c r="A12" s="20" t="s">
        <v>28</v>
      </c>
      <c r="B12" s="21">
        <v>201110</v>
      </c>
      <c r="C12" s="22"/>
      <c r="D12" s="22"/>
      <c r="E12" s="22"/>
      <c r="F12" s="22"/>
      <c r="G12" s="22"/>
      <c r="H12" s="22"/>
      <c r="I12" s="22"/>
      <c r="J12" s="22"/>
      <c r="K12" s="23"/>
      <c r="L12" s="23"/>
      <c r="M12" s="23"/>
      <c r="N12" s="23"/>
      <c r="O12" s="15"/>
      <c r="P12" s="15"/>
      <c r="S12" s="7"/>
      <c r="T12" s="7"/>
      <c r="U12" s="7"/>
    </row>
    <row r="13" spans="1:23" ht="15.75" hidden="1" x14ac:dyDescent="0.25">
      <c r="A13" s="20" t="s">
        <v>29</v>
      </c>
      <c r="B13" s="21">
        <v>201120</v>
      </c>
      <c r="C13" s="22"/>
      <c r="D13" s="22"/>
      <c r="E13" s="22"/>
      <c r="F13" s="22"/>
      <c r="G13" s="22"/>
      <c r="H13" s="22"/>
      <c r="I13" s="22"/>
      <c r="J13" s="22"/>
      <c r="K13" s="23"/>
      <c r="L13" s="23"/>
      <c r="M13" s="23"/>
      <c r="N13" s="23"/>
      <c r="O13" s="15"/>
      <c r="P13" s="15"/>
      <c r="S13" s="7"/>
      <c r="T13" s="7"/>
      <c r="U13" s="7"/>
    </row>
    <row r="14" spans="1:23" ht="29.25" hidden="1" customHeight="1" x14ac:dyDescent="0.25">
      <c r="A14" s="17" t="s">
        <v>30</v>
      </c>
      <c r="B14" s="14">
        <v>202000</v>
      </c>
      <c r="C14" s="15">
        <f t="shared" ref="C14:O14" si="3">C15+C18</f>
        <v>0</v>
      </c>
      <c r="D14" s="15">
        <f t="shared" si="3"/>
        <v>0</v>
      </c>
      <c r="E14" s="15">
        <f t="shared" si="3"/>
        <v>0</v>
      </c>
      <c r="F14" s="15">
        <f t="shared" si="3"/>
        <v>0</v>
      </c>
      <c r="G14" s="15">
        <f t="shared" si="3"/>
        <v>0</v>
      </c>
      <c r="H14" s="15">
        <f t="shared" si="3"/>
        <v>0</v>
      </c>
      <c r="I14" s="15">
        <f t="shared" si="3"/>
        <v>0</v>
      </c>
      <c r="J14" s="15">
        <f t="shared" si="3"/>
        <v>0</v>
      </c>
      <c r="K14" s="15">
        <f t="shared" si="3"/>
        <v>2999738</v>
      </c>
      <c r="L14" s="15">
        <f t="shared" si="3"/>
        <v>0</v>
      </c>
      <c r="M14" s="15">
        <f t="shared" si="3"/>
        <v>2999738</v>
      </c>
      <c r="N14" s="15"/>
      <c r="O14" s="15">
        <f t="shared" si="3"/>
        <v>0</v>
      </c>
      <c r="P14" s="15">
        <f>P15+P18</f>
        <v>0</v>
      </c>
      <c r="S14" s="7"/>
      <c r="T14" s="7"/>
      <c r="U14" s="7"/>
    </row>
    <row r="15" spans="1:23" ht="31.5" hidden="1" x14ac:dyDescent="0.25">
      <c r="A15" s="19" t="s">
        <v>31</v>
      </c>
      <c r="B15" s="14">
        <v>202100</v>
      </c>
      <c r="C15" s="15">
        <f t="shared" ref="C15:M15" si="4">C16-C17</f>
        <v>0</v>
      </c>
      <c r="D15" s="15">
        <f t="shared" si="4"/>
        <v>0</v>
      </c>
      <c r="E15" s="15">
        <f t="shared" si="4"/>
        <v>0</v>
      </c>
      <c r="F15" s="15"/>
      <c r="G15" s="15">
        <f t="shared" si="4"/>
        <v>0</v>
      </c>
      <c r="H15" s="15">
        <f t="shared" si="4"/>
        <v>0</v>
      </c>
      <c r="I15" s="15">
        <f t="shared" si="4"/>
        <v>0</v>
      </c>
      <c r="J15" s="15"/>
      <c r="K15" s="15">
        <f t="shared" si="4"/>
        <v>0</v>
      </c>
      <c r="L15" s="15">
        <f t="shared" si="4"/>
        <v>0</v>
      </c>
      <c r="M15" s="15">
        <f t="shared" si="4"/>
        <v>0</v>
      </c>
      <c r="N15" s="15"/>
      <c r="O15" s="15">
        <f>O16-O17</f>
        <v>0</v>
      </c>
      <c r="P15" s="15">
        <f>P16-P17</f>
        <v>0</v>
      </c>
      <c r="S15" s="7"/>
      <c r="T15" s="7"/>
      <c r="U15" s="7"/>
      <c r="W15" s="1" t="s">
        <v>32</v>
      </c>
    </row>
    <row r="16" spans="1:23" ht="15.75" hidden="1" x14ac:dyDescent="0.25">
      <c r="A16" s="20" t="s">
        <v>28</v>
      </c>
      <c r="B16" s="21">
        <v>202110</v>
      </c>
      <c r="C16" s="22"/>
      <c r="D16" s="22"/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15"/>
      <c r="P16" s="15"/>
      <c r="S16" s="7"/>
      <c r="T16" s="7"/>
      <c r="U16" s="7"/>
    </row>
    <row r="17" spans="1:21" ht="15.75" hidden="1" x14ac:dyDescent="0.25">
      <c r="A17" s="20" t="s">
        <v>29</v>
      </c>
      <c r="B17" s="21">
        <v>202120</v>
      </c>
      <c r="C17" s="22"/>
      <c r="D17" s="22"/>
      <c r="E17" s="22"/>
      <c r="F17" s="22"/>
      <c r="G17" s="22"/>
      <c r="H17" s="22"/>
      <c r="I17" s="22"/>
      <c r="J17" s="22"/>
      <c r="K17" s="22"/>
      <c r="L17" s="22"/>
      <c r="M17" s="22"/>
      <c r="N17" s="22"/>
      <c r="O17" s="15"/>
      <c r="P17" s="15"/>
      <c r="S17" s="7"/>
      <c r="T17" s="7"/>
      <c r="U17" s="7"/>
    </row>
    <row r="18" spans="1:21" ht="15.75" hidden="1" x14ac:dyDescent="0.25">
      <c r="A18" s="19" t="s">
        <v>33</v>
      </c>
      <c r="B18" s="14">
        <v>202200</v>
      </c>
      <c r="C18" s="15">
        <f t="shared" ref="C18:O18" si="5">C19-C20</f>
        <v>0</v>
      </c>
      <c r="D18" s="15">
        <f t="shared" si="5"/>
        <v>0</v>
      </c>
      <c r="E18" s="15">
        <f t="shared" si="5"/>
        <v>0</v>
      </c>
      <c r="F18" s="15">
        <f t="shared" si="5"/>
        <v>0</v>
      </c>
      <c r="G18" s="15">
        <f t="shared" si="5"/>
        <v>0</v>
      </c>
      <c r="H18" s="15">
        <f t="shared" si="5"/>
        <v>0</v>
      </c>
      <c r="I18" s="15">
        <f t="shared" si="5"/>
        <v>0</v>
      </c>
      <c r="J18" s="15">
        <f t="shared" si="5"/>
        <v>0</v>
      </c>
      <c r="K18" s="15">
        <f t="shared" si="5"/>
        <v>2999738</v>
      </c>
      <c r="L18" s="15">
        <f t="shared" si="5"/>
        <v>0</v>
      </c>
      <c r="M18" s="15">
        <f t="shared" si="5"/>
        <v>2999738</v>
      </c>
      <c r="N18" s="15"/>
      <c r="O18" s="15">
        <f t="shared" si="5"/>
        <v>0</v>
      </c>
      <c r="P18" s="15">
        <f>P19-P20</f>
        <v>0</v>
      </c>
      <c r="S18" s="7"/>
      <c r="T18" s="7"/>
      <c r="U18" s="7"/>
    </row>
    <row r="19" spans="1:21" ht="15.75" hidden="1" x14ac:dyDescent="0.25">
      <c r="A19" s="20" t="s">
        <v>28</v>
      </c>
      <c r="B19" s="21">
        <v>202210</v>
      </c>
      <c r="C19" s="22"/>
      <c r="D19" s="22"/>
      <c r="E19" s="22"/>
      <c r="F19" s="22"/>
      <c r="G19" s="22"/>
      <c r="H19" s="22"/>
      <c r="I19" s="22"/>
      <c r="J19" s="22"/>
      <c r="K19" s="22">
        <v>2999738</v>
      </c>
      <c r="L19" s="22"/>
      <c r="M19" s="22">
        <f>K19+L19</f>
        <v>2999738</v>
      </c>
      <c r="N19" s="22"/>
      <c r="O19" s="15">
        <f>E19+I19</f>
        <v>0</v>
      </c>
      <c r="P19" s="15">
        <f>F19+J19</f>
        <v>0</v>
      </c>
      <c r="S19" s="7"/>
      <c r="T19" s="7"/>
      <c r="U19" s="7"/>
    </row>
    <row r="20" spans="1:21" ht="15.75" hidden="1" x14ac:dyDescent="0.25">
      <c r="A20" s="20" t="s">
        <v>29</v>
      </c>
      <c r="B20" s="21">
        <v>202220</v>
      </c>
      <c r="C20" s="22"/>
      <c r="D20" s="22"/>
      <c r="E20" s="22"/>
      <c r="F20" s="22"/>
      <c r="G20" s="22"/>
      <c r="H20" s="22"/>
      <c r="I20" s="22"/>
      <c r="J20" s="22"/>
      <c r="K20" s="22"/>
      <c r="L20" s="22"/>
      <c r="M20" s="22"/>
      <c r="N20" s="22"/>
      <c r="O20" s="15">
        <f>E20+I20</f>
        <v>0</v>
      </c>
      <c r="P20" s="15">
        <f>F20+J20</f>
        <v>0</v>
      </c>
      <c r="S20" s="7"/>
      <c r="T20" s="7"/>
      <c r="U20" s="7"/>
    </row>
    <row r="21" spans="1:21" ht="15.75" x14ac:dyDescent="0.25">
      <c r="A21" s="17" t="s">
        <v>34</v>
      </c>
      <c r="B21" s="14">
        <v>203000</v>
      </c>
      <c r="C21" s="15">
        <f t="shared" ref="C21:M21" si="6">C22+C26+C30+C33+C36</f>
        <v>0</v>
      </c>
      <c r="D21" s="15">
        <f t="shared" si="6"/>
        <v>0</v>
      </c>
      <c r="E21" s="15">
        <f t="shared" si="6"/>
        <v>0</v>
      </c>
      <c r="F21" s="15">
        <f t="shared" si="6"/>
        <v>0</v>
      </c>
      <c r="G21" s="15">
        <f t="shared" si="6"/>
        <v>0</v>
      </c>
      <c r="H21" s="15">
        <f t="shared" si="6"/>
        <v>0</v>
      </c>
      <c r="I21" s="15">
        <f t="shared" si="6"/>
        <v>300000</v>
      </c>
      <c r="J21" s="15">
        <f t="shared" si="6"/>
        <v>300000</v>
      </c>
      <c r="K21" s="15">
        <f t="shared" si="6"/>
        <v>-5500000</v>
      </c>
      <c r="L21" s="15">
        <f t="shared" si="6"/>
        <v>0</v>
      </c>
      <c r="M21" s="15">
        <f t="shared" si="6"/>
        <v>-5500000</v>
      </c>
      <c r="N21" s="15"/>
      <c r="O21" s="15">
        <f>O22+O26+O30+O33+O36</f>
        <v>300000</v>
      </c>
      <c r="P21" s="15">
        <f>P22+P26+P30+P33+P36</f>
        <v>300000</v>
      </c>
      <c r="S21" s="7"/>
      <c r="T21" s="7"/>
      <c r="U21" s="7"/>
    </row>
    <row r="22" spans="1:21" ht="15.75" hidden="1" x14ac:dyDescent="0.25">
      <c r="A22" s="19" t="s">
        <v>35</v>
      </c>
      <c r="B22" s="14">
        <v>203100</v>
      </c>
      <c r="C22" s="15">
        <f t="shared" ref="C22:O22" si="7">C23-C24+C25</f>
        <v>0</v>
      </c>
      <c r="D22" s="15">
        <f t="shared" si="7"/>
        <v>0</v>
      </c>
      <c r="E22" s="15">
        <f t="shared" si="7"/>
        <v>0</v>
      </c>
      <c r="F22" s="15"/>
      <c r="G22" s="15">
        <f t="shared" si="7"/>
        <v>0</v>
      </c>
      <c r="H22" s="15">
        <f t="shared" si="7"/>
        <v>0</v>
      </c>
      <c r="I22" s="15">
        <f t="shared" si="7"/>
        <v>0</v>
      </c>
      <c r="J22" s="15"/>
      <c r="K22" s="24">
        <f t="shared" si="7"/>
        <v>0</v>
      </c>
      <c r="L22" s="24">
        <f t="shared" si="7"/>
        <v>0</v>
      </c>
      <c r="M22" s="24">
        <f t="shared" si="7"/>
        <v>0</v>
      </c>
      <c r="N22" s="24"/>
      <c r="O22" s="24">
        <f t="shared" si="7"/>
        <v>0</v>
      </c>
      <c r="P22" s="24">
        <f>P23-P24+P25</f>
        <v>0</v>
      </c>
      <c r="S22" s="7"/>
      <c r="T22" s="7"/>
      <c r="U22" s="7"/>
    </row>
    <row r="23" spans="1:21" ht="15.75" hidden="1" x14ac:dyDescent="0.25">
      <c r="A23" s="20" t="s">
        <v>28</v>
      </c>
      <c r="B23" s="21">
        <v>203110</v>
      </c>
      <c r="C23" s="22"/>
      <c r="D23" s="22"/>
      <c r="E23" s="22"/>
      <c r="F23" s="22"/>
      <c r="G23" s="22"/>
      <c r="H23" s="22"/>
      <c r="I23" s="22"/>
      <c r="J23" s="22"/>
      <c r="K23" s="22"/>
      <c r="L23" s="22"/>
      <c r="M23" s="22"/>
      <c r="N23" s="22"/>
      <c r="O23" s="15"/>
      <c r="P23" s="15"/>
      <c r="S23" s="7"/>
      <c r="T23" s="7"/>
      <c r="U23" s="7"/>
    </row>
    <row r="24" spans="1:21" ht="15.75" hidden="1" x14ac:dyDescent="0.25">
      <c r="A24" s="20" t="s">
        <v>29</v>
      </c>
      <c r="B24" s="21">
        <v>203120</v>
      </c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15"/>
      <c r="P24" s="15"/>
      <c r="S24" s="7"/>
      <c r="T24" s="7"/>
      <c r="U24" s="7"/>
    </row>
    <row r="25" spans="1:21" ht="47.25" hidden="1" x14ac:dyDescent="0.25">
      <c r="A25" s="20" t="s">
        <v>36</v>
      </c>
      <c r="B25" s="21">
        <v>203130</v>
      </c>
      <c r="C25" s="22"/>
      <c r="D25" s="22"/>
      <c r="E25" s="22"/>
      <c r="F25" s="22"/>
      <c r="G25" s="22"/>
      <c r="H25" s="22"/>
      <c r="I25" s="22"/>
      <c r="J25" s="22"/>
      <c r="K25" s="22"/>
      <c r="L25" s="22"/>
      <c r="M25" s="22"/>
      <c r="N25" s="22"/>
      <c r="O25" s="15"/>
      <c r="P25" s="15"/>
      <c r="S25" s="7"/>
      <c r="T25" s="7"/>
      <c r="U25" s="7"/>
    </row>
    <row r="26" spans="1:21" ht="31.5" hidden="1" x14ac:dyDescent="0.25">
      <c r="A26" s="19" t="s">
        <v>37</v>
      </c>
      <c r="B26" s="14">
        <v>203200</v>
      </c>
      <c r="C26" s="15">
        <f t="shared" ref="C26:O26" si="8">C27-C28+C29</f>
        <v>0</v>
      </c>
      <c r="D26" s="15">
        <f t="shared" si="8"/>
        <v>0</v>
      </c>
      <c r="E26" s="15">
        <f t="shared" si="8"/>
        <v>0</v>
      </c>
      <c r="F26" s="15"/>
      <c r="G26" s="15">
        <f t="shared" si="8"/>
        <v>0</v>
      </c>
      <c r="H26" s="15">
        <f t="shared" si="8"/>
        <v>0</v>
      </c>
      <c r="I26" s="15">
        <f t="shared" si="8"/>
        <v>0</v>
      </c>
      <c r="J26" s="15"/>
      <c r="K26" s="15">
        <f t="shared" si="8"/>
        <v>0</v>
      </c>
      <c r="L26" s="15">
        <f t="shared" si="8"/>
        <v>0</v>
      </c>
      <c r="M26" s="15">
        <f t="shared" si="8"/>
        <v>0</v>
      </c>
      <c r="N26" s="15"/>
      <c r="O26" s="15">
        <f t="shared" si="8"/>
        <v>0</v>
      </c>
      <c r="P26" s="15">
        <f>P27-P28+P29</f>
        <v>0</v>
      </c>
      <c r="S26" s="7"/>
      <c r="T26" s="7"/>
      <c r="U26" s="7"/>
    </row>
    <row r="27" spans="1:21" ht="15.75" hidden="1" x14ac:dyDescent="0.25">
      <c r="A27" s="20" t="s">
        <v>28</v>
      </c>
      <c r="B27" s="21">
        <v>203210</v>
      </c>
      <c r="C27" s="22"/>
      <c r="D27" s="22"/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15"/>
      <c r="P27" s="15"/>
      <c r="S27" s="7"/>
      <c r="T27" s="7"/>
      <c r="U27" s="7"/>
    </row>
    <row r="28" spans="1:21" ht="15.75" hidden="1" x14ac:dyDescent="0.25">
      <c r="A28" s="20" t="s">
        <v>29</v>
      </c>
      <c r="B28" s="21">
        <v>203220</v>
      </c>
      <c r="C28" s="22"/>
      <c r="D28" s="22"/>
      <c r="E28" s="22"/>
      <c r="F28" s="22"/>
      <c r="G28" s="22"/>
      <c r="H28" s="22"/>
      <c r="I28" s="22"/>
      <c r="J28" s="22"/>
      <c r="K28" s="22"/>
      <c r="L28" s="22"/>
      <c r="M28" s="22"/>
      <c r="N28" s="22"/>
      <c r="O28" s="15"/>
      <c r="P28" s="15"/>
      <c r="S28" s="7"/>
      <c r="T28" s="7"/>
      <c r="U28" s="7"/>
    </row>
    <row r="29" spans="1:21" ht="63" hidden="1" x14ac:dyDescent="0.25">
      <c r="A29" s="20" t="s">
        <v>38</v>
      </c>
      <c r="B29" s="21">
        <v>203230</v>
      </c>
      <c r="C29" s="22"/>
      <c r="D29" s="22"/>
      <c r="E29" s="22"/>
      <c r="F29" s="22"/>
      <c r="G29" s="22"/>
      <c r="H29" s="22"/>
      <c r="I29" s="22"/>
      <c r="J29" s="22"/>
      <c r="K29" s="22"/>
      <c r="L29" s="22"/>
      <c r="M29" s="22"/>
      <c r="N29" s="22"/>
      <c r="O29" s="15"/>
      <c r="P29" s="15"/>
      <c r="S29" s="7"/>
      <c r="T29" s="7"/>
      <c r="U29" s="7"/>
    </row>
    <row r="30" spans="1:21" ht="31.5" hidden="1" x14ac:dyDescent="0.25">
      <c r="A30" s="19" t="s">
        <v>39</v>
      </c>
      <c r="B30" s="14">
        <v>203300</v>
      </c>
      <c r="C30" s="15">
        <f t="shared" ref="C30:O30" si="9">C31-C32</f>
        <v>0</v>
      </c>
      <c r="D30" s="15">
        <f t="shared" si="9"/>
        <v>0</v>
      </c>
      <c r="E30" s="15">
        <f t="shared" si="9"/>
        <v>0</v>
      </c>
      <c r="F30" s="15"/>
      <c r="G30" s="15">
        <f t="shared" si="9"/>
        <v>0</v>
      </c>
      <c r="H30" s="15">
        <f t="shared" si="9"/>
        <v>0</v>
      </c>
      <c r="I30" s="15">
        <f t="shared" si="9"/>
        <v>0</v>
      </c>
      <c r="J30" s="15"/>
      <c r="K30" s="15">
        <f t="shared" si="9"/>
        <v>0</v>
      </c>
      <c r="L30" s="15">
        <f t="shared" si="9"/>
        <v>0</v>
      </c>
      <c r="M30" s="15">
        <f t="shared" si="9"/>
        <v>0</v>
      </c>
      <c r="N30" s="15"/>
      <c r="O30" s="15">
        <f t="shared" si="9"/>
        <v>0</v>
      </c>
      <c r="P30" s="15">
        <f>P31-P32</f>
        <v>0</v>
      </c>
      <c r="S30" s="7"/>
      <c r="T30" s="7"/>
      <c r="U30" s="7"/>
    </row>
    <row r="31" spans="1:21" ht="15.75" hidden="1" x14ac:dyDescent="0.25">
      <c r="A31" s="20" t="s">
        <v>28</v>
      </c>
      <c r="B31" s="21">
        <v>203310</v>
      </c>
      <c r="C31" s="22"/>
      <c r="D31" s="22"/>
      <c r="E31" s="22"/>
      <c r="F31" s="22"/>
      <c r="G31" s="22"/>
      <c r="H31" s="22"/>
      <c r="I31" s="22"/>
      <c r="J31" s="22"/>
      <c r="K31" s="22"/>
      <c r="L31" s="22"/>
      <c r="M31" s="22"/>
      <c r="N31" s="22"/>
      <c r="O31" s="15"/>
      <c r="P31" s="15"/>
      <c r="S31" s="7"/>
      <c r="T31" s="7"/>
      <c r="U31" s="7"/>
    </row>
    <row r="32" spans="1:21" ht="15.75" hidden="1" x14ac:dyDescent="0.25">
      <c r="A32" s="20" t="s">
        <v>29</v>
      </c>
      <c r="B32" s="21">
        <v>203320</v>
      </c>
      <c r="C32" s="22"/>
      <c r="D32" s="22"/>
      <c r="E32" s="22"/>
      <c r="F32" s="22"/>
      <c r="G32" s="22"/>
      <c r="H32" s="22"/>
      <c r="I32" s="22"/>
      <c r="J32" s="22"/>
      <c r="K32" s="22"/>
      <c r="L32" s="22"/>
      <c r="M32" s="22"/>
      <c r="N32" s="22"/>
      <c r="O32" s="15"/>
      <c r="P32" s="15"/>
      <c r="S32" s="7"/>
      <c r="T32" s="7"/>
      <c r="U32" s="7"/>
    </row>
    <row r="33" spans="1:21" ht="31.5" hidden="1" x14ac:dyDescent="0.25">
      <c r="A33" s="19" t="s">
        <v>40</v>
      </c>
      <c r="B33" s="14">
        <v>203400</v>
      </c>
      <c r="C33" s="15">
        <f t="shared" ref="C33:O33" si="10">C34-C35</f>
        <v>0</v>
      </c>
      <c r="D33" s="15">
        <f t="shared" si="10"/>
        <v>0</v>
      </c>
      <c r="E33" s="15">
        <f t="shared" si="10"/>
        <v>0</v>
      </c>
      <c r="F33" s="15">
        <f>F34-F35</f>
        <v>0</v>
      </c>
      <c r="G33" s="15">
        <f>G34-G35</f>
        <v>0</v>
      </c>
      <c r="H33" s="15">
        <f>H34-H35</f>
        <v>0</v>
      </c>
      <c r="I33" s="15">
        <f>I34-I35</f>
        <v>0</v>
      </c>
      <c r="J33" s="15"/>
      <c r="K33" s="15">
        <f t="shared" si="10"/>
        <v>0</v>
      </c>
      <c r="L33" s="15">
        <f t="shared" si="10"/>
        <v>0</v>
      </c>
      <c r="M33" s="15">
        <f t="shared" si="10"/>
        <v>0</v>
      </c>
      <c r="N33" s="15"/>
      <c r="O33" s="15">
        <f t="shared" si="10"/>
        <v>0</v>
      </c>
      <c r="P33" s="15">
        <f>P34-P35</f>
        <v>0</v>
      </c>
      <c r="S33" s="7"/>
      <c r="T33" s="7"/>
      <c r="U33" s="7"/>
    </row>
    <row r="34" spans="1:21" ht="15.75" hidden="1" x14ac:dyDescent="0.25">
      <c r="A34" s="20" t="s">
        <v>41</v>
      </c>
      <c r="B34" s="21">
        <v>203410</v>
      </c>
      <c r="C34" s="22"/>
      <c r="D34" s="22"/>
      <c r="E34" s="22"/>
      <c r="F34" s="22"/>
      <c r="G34" s="22"/>
      <c r="H34" s="22"/>
      <c r="I34" s="25"/>
      <c r="J34" s="22"/>
      <c r="K34" s="22"/>
      <c r="L34" s="22"/>
      <c r="M34" s="22"/>
      <c r="N34" s="22"/>
      <c r="O34" s="15"/>
      <c r="P34" s="15">
        <f>F34+J34</f>
        <v>0</v>
      </c>
      <c r="S34" s="7"/>
      <c r="T34" s="7"/>
      <c r="U34" s="7"/>
    </row>
    <row r="35" spans="1:21" ht="15.75" hidden="1" x14ac:dyDescent="0.25">
      <c r="A35" s="20" t="s">
        <v>42</v>
      </c>
      <c r="B35" s="21">
        <v>203420</v>
      </c>
      <c r="C35" s="22"/>
      <c r="D35" s="22"/>
      <c r="E35" s="22"/>
      <c r="F35" s="22"/>
      <c r="G35" s="22"/>
      <c r="H35" s="22"/>
      <c r="I35" s="22"/>
      <c r="J35" s="22"/>
      <c r="K35" s="22"/>
      <c r="L35" s="22"/>
      <c r="M35" s="22"/>
      <c r="N35" s="22"/>
      <c r="O35" s="15"/>
      <c r="P35" s="15">
        <f>F35+J35</f>
        <v>0</v>
      </c>
      <c r="S35" s="7"/>
      <c r="T35" s="7"/>
      <c r="U35" s="7"/>
    </row>
    <row r="36" spans="1:21" ht="15.75" x14ac:dyDescent="0.25">
      <c r="A36" s="19" t="s">
        <v>34</v>
      </c>
      <c r="B36" s="14">
        <v>203500</v>
      </c>
      <c r="C36" s="15">
        <f t="shared" ref="C36:O36" si="11">C37-C38</f>
        <v>0</v>
      </c>
      <c r="D36" s="15">
        <f t="shared" si="11"/>
        <v>0</v>
      </c>
      <c r="E36" s="15">
        <f t="shared" si="11"/>
        <v>0</v>
      </c>
      <c r="F36" s="15">
        <f t="shared" si="11"/>
        <v>0</v>
      </c>
      <c r="G36" s="15">
        <f t="shared" si="11"/>
        <v>0</v>
      </c>
      <c r="H36" s="15">
        <f t="shared" si="11"/>
        <v>0</v>
      </c>
      <c r="I36" s="15">
        <f t="shared" si="11"/>
        <v>300000</v>
      </c>
      <c r="J36" s="15">
        <f t="shared" si="11"/>
        <v>300000</v>
      </c>
      <c r="K36" s="15">
        <f t="shared" si="11"/>
        <v>-5500000</v>
      </c>
      <c r="L36" s="15">
        <f t="shared" si="11"/>
        <v>0</v>
      </c>
      <c r="M36" s="15">
        <f t="shared" si="11"/>
        <v>-5500000</v>
      </c>
      <c r="N36" s="15"/>
      <c r="O36" s="15">
        <f t="shared" si="11"/>
        <v>300000</v>
      </c>
      <c r="P36" s="15">
        <f>P37-P38</f>
        <v>300000</v>
      </c>
      <c r="S36" s="7"/>
      <c r="T36" s="7"/>
      <c r="U36" s="7"/>
    </row>
    <row r="37" spans="1:21" ht="14.25" customHeight="1" x14ac:dyDescent="0.25">
      <c r="A37" s="20" t="s">
        <v>28</v>
      </c>
      <c r="B37" s="21">
        <v>203510</v>
      </c>
      <c r="C37" s="22"/>
      <c r="D37" s="22"/>
      <c r="E37" s="22"/>
      <c r="F37" s="22"/>
      <c r="G37" s="22"/>
      <c r="H37" s="22"/>
      <c r="I37" s="22">
        <v>300000</v>
      </c>
      <c r="J37" s="22">
        <v>300000</v>
      </c>
      <c r="K37" s="22"/>
      <c r="L37" s="22"/>
      <c r="M37" s="22">
        <f>K37+L37</f>
        <v>0</v>
      </c>
      <c r="N37" s="22"/>
      <c r="O37" s="15">
        <f>E37+I37</f>
        <v>300000</v>
      </c>
      <c r="P37" s="15">
        <f>F37+J37</f>
        <v>300000</v>
      </c>
      <c r="S37" s="7"/>
      <c r="T37" s="7"/>
      <c r="U37" s="7"/>
    </row>
    <row r="38" spans="1:21" ht="14.25" customHeight="1" x14ac:dyDescent="0.25">
      <c r="A38" s="20" t="s">
        <v>29</v>
      </c>
      <c r="B38" s="21">
        <v>203520</v>
      </c>
      <c r="C38" s="22"/>
      <c r="D38" s="22"/>
      <c r="E38" s="22"/>
      <c r="F38" s="22"/>
      <c r="G38" s="22"/>
      <c r="H38" s="22"/>
      <c r="I38" s="22">
        <f>G38+H38</f>
        <v>0</v>
      </c>
      <c r="J38" s="22"/>
      <c r="K38" s="22">
        <v>5500000</v>
      </c>
      <c r="L38" s="22"/>
      <c r="M38" s="22">
        <f>K38+L38</f>
        <v>5500000</v>
      </c>
      <c r="N38" s="22"/>
      <c r="O38" s="15">
        <f>E38+I38</f>
        <v>0</v>
      </c>
      <c r="P38" s="15">
        <f>F38+J38</f>
        <v>0</v>
      </c>
      <c r="S38" s="7"/>
      <c r="T38" s="7"/>
      <c r="U38" s="7"/>
    </row>
    <row r="39" spans="1:21" ht="31.5" hidden="1" x14ac:dyDescent="0.25">
      <c r="A39" s="17" t="s">
        <v>43</v>
      </c>
      <c r="B39" s="14">
        <v>204000</v>
      </c>
      <c r="C39" s="15"/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15"/>
      <c r="S39" s="7"/>
      <c r="T39" s="7"/>
      <c r="U39" s="7"/>
    </row>
    <row r="40" spans="1:21" ht="30.75" customHeight="1" x14ac:dyDescent="0.25">
      <c r="A40" s="17" t="s">
        <v>44</v>
      </c>
      <c r="B40" s="14">
        <v>205000</v>
      </c>
      <c r="C40" s="15">
        <f t="shared" ref="C40:O40" si="12">C41-C42+C43</f>
        <v>0</v>
      </c>
      <c r="D40" s="15">
        <f t="shared" si="12"/>
        <v>0</v>
      </c>
      <c r="E40" s="15">
        <f t="shared" si="12"/>
        <v>0</v>
      </c>
      <c r="F40" s="15">
        <f t="shared" si="12"/>
        <v>-395</v>
      </c>
      <c r="G40" s="15">
        <f t="shared" si="12"/>
        <v>0</v>
      </c>
      <c r="H40" s="15">
        <f t="shared" si="12"/>
        <v>0</v>
      </c>
      <c r="I40" s="15">
        <f t="shared" si="12"/>
        <v>0</v>
      </c>
      <c r="J40" s="15">
        <f>J41-J42+J43</f>
        <v>-4377.9999999999982</v>
      </c>
      <c r="K40" s="15">
        <f t="shared" si="12"/>
        <v>0</v>
      </c>
      <c r="L40" s="15">
        <f t="shared" si="12"/>
        <v>0</v>
      </c>
      <c r="M40" s="15">
        <f t="shared" si="12"/>
        <v>0</v>
      </c>
      <c r="N40" s="15"/>
      <c r="O40" s="15">
        <f t="shared" si="12"/>
        <v>0</v>
      </c>
      <c r="P40" s="15">
        <f>P41-P42+P43</f>
        <v>-4772.9999999999982</v>
      </c>
      <c r="S40" s="7"/>
      <c r="T40" s="7"/>
      <c r="U40" s="7"/>
    </row>
    <row r="41" spans="1:21" ht="14.25" customHeight="1" x14ac:dyDescent="0.25">
      <c r="A41" s="20" t="s">
        <v>45</v>
      </c>
      <c r="B41" s="21">
        <v>205100</v>
      </c>
      <c r="C41" s="26"/>
      <c r="D41" s="26"/>
      <c r="E41" s="26"/>
      <c r="F41" s="26"/>
      <c r="G41" s="27"/>
      <c r="H41" s="27"/>
      <c r="I41" s="27"/>
      <c r="J41" s="27">
        <v>13614.2</v>
      </c>
      <c r="K41" s="22"/>
      <c r="L41" s="22"/>
      <c r="M41" s="22"/>
      <c r="N41" s="22"/>
      <c r="O41" s="15">
        <f>E41+I41</f>
        <v>0</v>
      </c>
      <c r="P41" s="15">
        <f>F41+J41</f>
        <v>13614.2</v>
      </c>
      <c r="S41" s="7"/>
      <c r="T41" s="7"/>
      <c r="U41" s="7"/>
    </row>
    <row r="42" spans="1:21" ht="14.25" customHeight="1" x14ac:dyDescent="0.25">
      <c r="A42" s="20" t="s">
        <v>46</v>
      </c>
      <c r="B42" s="21">
        <v>205200</v>
      </c>
      <c r="C42" s="22"/>
      <c r="D42" s="22"/>
      <c r="E42" s="22"/>
      <c r="F42" s="26">
        <v>395</v>
      </c>
      <c r="G42" s="28"/>
      <c r="H42" s="28"/>
      <c r="I42" s="28"/>
      <c r="J42" s="28">
        <v>17305.8</v>
      </c>
      <c r="K42" s="22"/>
      <c r="L42" s="22"/>
      <c r="M42" s="22"/>
      <c r="N42" s="22"/>
      <c r="O42" s="15">
        <f>E42+I42</f>
        <v>0</v>
      </c>
      <c r="P42" s="15">
        <f>F42+J42</f>
        <v>17700.8</v>
      </c>
      <c r="S42" s="7"/>
      <c r="T42" s="7"/>
      <c r="U42" s="7"/>
    </row>
    <row r="43" spans="1:21" ht="15.75" x14ac:dyDescent="0.25">
      <c r="A43" s="20" t="s">
        <v>47</v>
      </c>
      <c r="B43" s="21">
        <v>205300</v>
      </c>
      <c r="C43" s="22"/>
      <c r="D43" s="22"/>
      <c r="E43" s="22"/>
      <c r="F43" s="26"/>
      <c r="G43" s="28"/>
      <c r="H43" s="28"/>
      <c r="I43" s="28"/>
      <c r="J43" s="28">
        <v>-686.4</v>
      </c>
      <c r="K43" s="22"/>
      <c r="L43" s="22"/>
      <c r="M43" s="22"/>
      <c r="N43" s="22"/>
      <c r="O43" s="15"/>
      <c r="P43" s="15">
        <f>F43+J43</f>
        <v>-686.4</v>
      </c>
      <c r="S43" s="7"/>
      <c r="T43" s="7"/>
      <c r="U43" s="7"/>
    </row>
    <row r="44" spans="1:21" ht="30.75" hidden="1" customHeight="1" x14ac:dyDescent="0.25">
      <c r="A44" s="17" t="s">
        <v>48</v>
      </c>
      <c r="B44" s="14">
        <v>206000</v>
      </c>
      <c r="C44" s="15">
        <f t="shared" ref="C44:H44" si="13">C45-C46</f>
        <v>0</v>
      </c>
      <c r="D44" s="15">
        <f t="shared" si="13"/>
        <v>0</v>
      </c>
      <c r="E44" s="15">
        <f>E45+E46</f>
        <v>0</v>
      </c>
      <c r="F44" s="15">
        <f>F45+F46</f>
        <v>0</v>
      </c>
      <c r="G44" s="15">
        <f t="shared" si="13"/>
        <v>0</v>
      </c>
      <c r="H44" s="15">
        <f t="shared" si="13"/>
        <v>0</v>
      </c>
      <c r="I44" s="15">
        <f>I45+I46</f>
        <v>0</v>
      </c>
      <c r="J44" s="15">
        <f>J45+J46</f>
        <v>0</v>
      </c>
      <c r="K44" s="15">
        <f t="shared" ref="K44:P44" si="14">K45+K46</f>
        <v>0</v>
      </c>
      <c r="L44" s="15">
        <f t="shared" si="14"/>
        <v>0</v>
      </c>
      <c r="M44" s="15">
        <f t="shared" si="14"/>
        <v>0</v>
      </c>
      <c r="N44" s="15">
        <f t="shared" si="14"/>
        <v>0</v>
      </c>
      <c r="O44" s="15">
        <f t="shared" si="14"/>
        <v>0</v>
      </c>
      <c r="P44" s="15">
        <f t="shared" si="14"/>
        <v>0</v>
      </c>
      <c r="S44" s="7"/>
      <c r="T44" s="7"/>
      <c r="U44" s="7"/>
    </row>
    <row r="45" spans="1:21" ht="30.75" hidden="1" customHeight="1" x14ac:dyDescent="0.25">
      <c r="A45" s="19" t="s">
        <v>49</v>
      </c>
      <c r="B45" s="21">
        <v>206100</v>
      </c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15">
        <f t="shared" ref="O45:P60" si="15">E45+I45</f>
        <v>0</v>
      </c>
      <c r="P45" s="15">
        <f t="shared" si="15"/>
        <v>0</v>
      </c>
      <c r="S45" s="7"/>
      <c r="T45" s="7"/>
      <c r="U45" s="7"/>
    </row>
    <row r="46" spans="1:21" ht="30" hidden="1" customHeight="1" x14ac:dyDescent="0.25">
      <c r="A46" s="19" t="s">
        <v>50</v>
      </c>
      <c r="B46" s="21">
        <v>206200</v>
      </c>
      <c r="C46" s="22">
        <f>4844409+13810-4858219</f>
        <v>0</v>
      </c>
      <c r="D46" s="22">
        <f>4844409+13810-4858219</f>
        <v>0</v>
      </c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15">
        <f t="shared" si="15"/>
        <v>0</v>
      </c>
      <c r="P46" s="15">
        <f t="shared" si="15"/>
        <v>0</v>
      </c>
      <c r="S46" s="16"/>
      <c r="T46" s="16"/>
      <c r="U46" s="7"/>
    </row>
    <row r="47" spans="1:21" ht="18" hidden="1" customHeight="1" x14ac:dyDescent="0.25">
      <c r="A47" s="17" t="s">
        <v>51</v>
      </c>
      <c r="B47" s="14">
        <v>207000</v>
      </c>
      <c r="C47" s="15">
        <f t="shared" ref="C47:I47" si="16">C48-C49+C50</f>
        <v>0</v>
      </c>
      <c r="D47" s="15">
        <f t="shared" si="16"/>
        <v>0</v>
      </c>
      <c r="E47" s="15">
        <f t="shared" si="16"/>
        <v>0</v>
      </c>
      <c r="F47" s="15"/>
      <c r="G47" s="15">
        <f t="shared" si="16"/>
        <v>0</v>
      </c>
      <c r="H47" s="15">
        <f t="shared" si="16"/>
        <v>0</v>
      </c>
      <c r="I47" s="15">
        <f t="shared" si="16"/>
        <v>0</v>
      </c>
      <c r="J47" s="15"/>
      <c r="K47" s="15"/>
      <c r="L47" s="15"/>
      <c r="M47" s="15"/>
      <c r="N47" s="15"/>
      <c r="O47" s="15">
        <f t="shared" si="15"/>
        <v>0</v>
      </c>
      <c r="P47" s="15">
        <f t="shared" si="15"/>
        <v>0</v>
      </c>
      <c r="S47" s="7"/>
      <c r="T47" s="7"/>
      <c r="U47" s="7"/>
    </row>
    <row r="48" spans="1:21" ht="34.5" hidden="1" customHeight="1" x14ac:dyDescent="0.25">
      <c r="A48" s="19" t="s">
        <v>52</v>
      </c>
      <c r="B48" s="21">
        <v>207100</v>
      </c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15">
        <f t="shared" si="15"/>
        <v>0</v>
      </c>
      <c r="P48" s="15">
        <f t="shared" si="15"/>
        <v>0</v>
      </c>
      <c r="S48" s="7"/>
      <c r="T48" s="7"/>
      <c r="U48" s="7"/>
    </row>
    <row r="49" spans="1:21" ht="34.5" hidden="1" customHeight="1" x14ac:dyDescent="0.25">
      <c r="A49" s="19" t="s">
        <v>53</v>
      </c>
      <c r="B49" s="21">
        <v>207200</v>
      </c>
      <c r="C49" s="22"/>
      <c r="D49" s="22"/>
      <c r="E49" s="22"/>
      <c r="F49" s="22"/>
      <c r="G49" s="22"/>
      <c r="H49" s="22"/>
      <c r="I49" s="22"/>
      <c r="J49" s="22"/>
      <c r="K49" s="22"/>
      <c r="L49" s="22"/>
      <c r="M49" s="22"/>
      <c r="N49" s="22"/>
      <c r="O49" s="15">
        <f t="shared" si="15"/>
        <v>0</v>
      </c>
      <c r="P49" s="15">
        <f t="shared" si="15"/>
        <v>0</v>
      </c>
      <c r="S49" s="7"/>
      <c r="T49" s="7"/>
      <c r="U49" s="7"/>
    </row>
    <row r="50" spans="1:21" ht="31.5" hidden="1" x14ac:dyDescent="0.25">
      <c r="A50" s="19" t="s">
        <v>54</v>
      </c>
      <c r="B50" s="21">
        <v>207300</v>
      </c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15">
        <f t="shared" si="15"/>
        <v>0</v>
      </c>
      <c r="P50" s="15">
        <f t="shared" si="15"/>
        <v>0</v>
      </c>
      <c r="S50" s="7"/>
      <c r="T50" s="7"/>
      <c r="U50" s="7"/>
    </row>
    <row r="51" spans="1:21" ht="30" customHeight="1" x14ac:dyDescent="0.25">
      <c r="A51" s="17" t="s">
        <v>55</v>
      </c>
      <c r="B51" s="14">
        <v>208000</v>
      </c>
      <c r="C51" s="15">
        <f>C52-C53+C58</f>
        <v>-970961.5</v>
      </c>
      <c r="D51" s="15">
        <f>D52-D53+D58</f>
        <v>-3948169.62</v>
      </c>
      <c r="E51" s="15">
        <f t="shared" ref="E51:J51" si="17">E52-E53+E58+E54</f>
        <v>-926153.79999999993</v>
      </c>
      <c r="F51" s="15">
        <f>F52-F53+F58+F54</f>
        <v>-333725.5</v>
      </c>
      <c r="G51" s="15">
        <f t="shared" si="17"/>
        <v>970961.5</v>
      </c>
      <c r="H51" s="15">
        <f t="shared" si="17"/>
        <v>0</v>
      </c>
      <c r="I51" s="15">
        <f>I52-I53+I58+I54</f>
        <v>960285.6</v>
      </c>
      <c r="J51" s="15">
        <f t="shared" si="17"/>
        <v>19523.899999999965</v>
      </c>
      <c r="K51" s="15">
        <f>K52-K53+K58</f>
        <v>43425700</v>
      </c>
      <c r="L51" s="15">
        <f>L52-L53+L58</f>
        <v>3557300</v>
      </c>
      <c r="M51" s="15">
        <f>M52-M53+M58</f>
        <v>46983000</v>
      </c>
      <c r="N51" s="15"/>
      <c r="O51" s="15">
        <f>E51+I51</f>
        <v>34131.800000000047</v>
      </c>
      <c r="P51" s="15">
        <f t="shared" si="15"/>
        <v>-314201.60000000003</v>
      </c>
      <c r="S51" s="16"/>
      <c r="T51" s="7"/>
      <c r="U51" s="29"/>
    </row>
    <row r="52" spans="1:21" ht="15.75" x14ac:dyDescent="0.25">
      <c r="A52" s="19" t="s">
        <v>45</v>
      </c>
      <c r="B52" s="21">
        <v>208100</v>
      </c>
      <c r="C52" s="22"/>
      <c r="D52" s="22">
        <v>300000</v>
      </c>
      <c r="E52" s="26">
        <v>25576.9</v>
      </c>
      <c r="F52" s="26">
        <v>30671</v>
      </c>
      <c r="G52" s="26"/>
      <c r="H52" s="26"/>
      <c r="I52" s="22">
        <v>8554.9</v>
      </c>
      <c r="J52" s="30">
        <v>22219.8</v>
      </c>
      <c r="K52" s="26">
        <v>100000</v>
      </c>
      <c r="L52" s="26">
        <v>30000</v>
      </c>
      <c r="M52" s="26">
        <f>K52+L52</f>
        <v>130000</v>
      </c>
      <c r="N52" s="26"/>
      <c r="O52" s="15">
        <f>E52+I52</f>
        <v>34131.800000000003</v>
      </c>
      <c r="P52" s="15">
        <f t="shared" si="15"/>
        <v>52890.8</v>
      </c>
      <c r="S52" s="7"/>
      <c r="T52" s="7"/>
      <c r="U52" s="7"/>
    </row>
    <row r="53" spans="1:21" ht="14.25" customHeight="1" x14ac:dyDescent="0.25">
      <c r="A53" s="19" t="s">
        <v>46</v>
      </c>
      <c r="B53" s="21">
        <v>208200</v>
      </c>
      <c r="C53" s="22"/>
      <c r="D53" s="22"/>
      <c r="E53" s="22"/>
      <c r="F53" s="26">
        <v>34637.9</v>
      </c>
      <c r="G53" s="31"/>
      <c r="H53" s="31"/>
      <c r="I53" s="22"/>
      <c r="J53" s="30">
        <v>332454.5</v>
      </c>
      <c r="K53" s="31"/>
      <c r="L53" s="31"/>
      <c r="M53" s="31"/>
      <c r="N53" s="31"/>
      <c r="O53" s="15">
        <f t="shared" si="15"/>
        <v>0</v>
      </c>
      <c r="P53" s="15">
        <f t="shared" si="15"/>
        <v>367092.4</v>
      </c>
      <c r="S53" s="7"/>
      <c r="T53" s="7"/>
      <c r="U53" s="7"/>
    </row>
    <row r="54" spans="1:21" s="32" customFormat="1" ht="16.5" customHeight="1" x14ac:dyDescent="0.25">
      <c r="A54" s="17" t="s">
        <v>47</v>
      </c>
      <c r="B54" s="14">
        <v>208300</v>
      </c>
      <c r="C54" s="15">
        <f t="shared" ref="C54:I54" si="18">C56+C57</f>
        <v>0</v>
      </c>
      <c r="D54" s="15">
        <f t="shared" si="18"/>
        <v>0</v>
      </c>
      <c r="E54" s="15">
        <f t="shared" si="18"/>
        <v>0</v>
      </c>
      <c r="F54" s="15">
        <f>F56+F57</f>
        <v>0</v>
      </c>
      <c r="G54" s="15">
        <f t="shared" si="18"/>
        <v>0</v>
      </c>
      <c r="H54" s="15">
        <f t="shared" si="18"/>
        <v>0</v>
      </c>
      <c r="I54" s="15">
        <f t="shared" si="18"/>
        <v>0</v>
      </c>
      <c r="J54" s="15">
        <f>J56+J57</f>
        <v>0</v>
      </c>
      <c r="K54" s="15"/>
      <c r="L54" s="15"/>
      <c r="M54" s="31"/>
      <c r="N54" s="31"/>
      <c r="O54" s="15">
        <f t="shared" si="15"/>
        <v>0</v>
      </c>
      <c r="P54" s="15">
        <f t="shared" si="15"/>
        <v>0</v>
      </c>
      <c r="S54" s="33"/>
      <c r="T54" s="33"/>
      <c r="U54" s="33"/>
    </row>
    <row r="55" spans="1:21" ht="31.5" hidden="1" customHeight="1" x14ac:dyDescent="0.25">
      <c r="A55" s="19" t="s">
        <v>56</v>
      </c>
      <c r="B55" s="21">
        <v>208320</v>
      </c>
      <c r="C55" s="22"/>
      <c r="D55" s="22"/>
      <c r="E55" s="22"/>
      <c r="F55" s="22"/>
      <c r="G55" s="31"/>
      <c r="H55" s="31"/>
      <c r="I55" s="26">
        <f>G55+H55</f>
        <v>0</v>
      </c>
      <c r="J55" s="27">
        <v>-857270</v>
      </c>
      <c r="K55" s="22"/>
      <c r="L55" s="22"/>
      <c r="M55" s="31"/>
      <c r="N55" s="31"/>
      <c r="O55" s="15">
        <f t="shared" si="15"/>
        <v>0</v>
      </c>
      <c r="P55" s="15">
        <f t="shared" si="15"/>
        <v>-857270</v>
      </c>
      <c r="S55" s="7"/>
      <c r="T55" s="7"/>
      <c r="U55" s="7"/>
    </row>
    <row r="56" spans="1:21" ht="30.75" hidden="1" customHeight="1" x14ac:dyDescent="0.25">
      <c r="A56" s="19" t="s">
        <v>57</v>
      </c>
      <c r="B56" s="21">
        <v>208330</v>
      </c>
      <c r="C56" s="22"/>
      <c r="D56" s="22"/>
      <c r="E56" s="22"/>
      <c r="F56" s="22"/>
      <c r="G56" s="31"/>
      <c r="H56" s="31"/>
      <c r="I56" s="26">
        <f>G56+H56</f>
        <v>0</v>
      </c>
      <c r="J56" s="26"/>
      <c r="K56" s="22"/>
      <c r="L56" s="22"/>
      <c r="M56" s="31"/>
      <c r="N56" s="31"/>
      <c r="O56" s="15">
        <f t="shared" si="15"/>
        <v>0</v>
      </c>
      <c r="P56" s="15">
        <f t="shared" si="15"/>
        <v>0</v>
      </c>
      <c r="R56" s="34"/>
      <c r="S56" s="16"/>
      <c r="T56" s="7"/>
      <c r="U56" s="7"/>
    </row>
    <row r="57" spans="1:21" ht="18" customHeight="1" x14ac:dyDescent="0.25">
      <c r="A57" s="19" t="s">
        <v>47</v>
      </c>
      <c r="B57" s="21">
        <v>208340</v>
      </c>
      <c r="C57" s="22"/>
      <c r="D57" s="22"/>
      <c r="E57" s="22"/>
      <c r="F57" s="22"/>
      <c r="G57" s="31"/>
      <c r="H57" s="31"/>
      <c r="I57" s="26"/>
      <c r="J57" s="26"/>
      <c r="K57" s="22"/>
      <c r="L57" s="22"/>
      <c r="M57" s="31"/>
      <c r="N57" s="31"/>
      <c r="O57" s="15">
        <f t="shared" si="15"/>
        <v>0</v>
      </c>
      <c r="P57" s="15">
        <f t="shared" si="15"/>
        <v>0</v>
      </c>
      <c r="R57" s="34"/>
      <c r="S57" s="16"/>
      <c r="T57" s="7"/>
      <c r="U57" s="7"/>
    </row>
    <row r="58" spans="1:21" ht="29.45" customHeight="1" x14ac:dyDescent="0.25">
      <c r="A58" s="19" t="s">
        <v>58</v>
      </c>
      <c r="B58" s="21">
        <v>208400</v>
      </c>
      <c r="C58" s="22">
        <v>-970961.5</v>
      </c>
      <c r="D58" s="22">
        <f>-2000000-1506300-21000-163293.78-557575.84</f>
        <v>-4248169.62</v>
      </c>
      <c r="E58" s="22">
        <v>-951730.7</v>
      </c>
      <c r="F58" s="22">
        <v>-329758.59999999998</v>
      </c>
      <c r="G58" s="22">
        <v>970961.5</v>
      </c>
      <c r="H58" s="22"/>
      <c r="I58" s="22">
        <v>951730.7</v>
      </c>
      <c r="J58" s="22">
        <v>329758.59999999998</v>
      </c>
      <c r="K58" s="22">
        <v>43325700</v>
      </c>
      <c r="L58" s="22">
        <f>2000000+1506300+21000</f>
        <v>3527300</v>
      </c>
      <c r="M58" s="31">
        <f>K58+L58</f>
        <v>46853000</v>
      </c>
      <c r="N58" s="31"/>
      <c r="O58" s="15">
        <f>E58+I58</f>
        <v>0</v>
      </c>
      <c r="P58" s="15">
        <f>F58+J58</f>
        <v>0</v>
      </c>
      <c r="S58" s="7"/>
      <c r="T58" s="7"/>
      <c r="U58" s="7"/>
    </row>
    <row r="59" spans="1:21" ht="31.5" hidden="1" x14ac:dyDescent="0.25">
      <c r="A59" s="17" t="s">
        <v>59</v>
      </c>
      <c r="B59" s="14">
        <v>209000</v>
      </c>
      <c r="C59" s="15">
        <f t="shared" ref="C59:I59" si="19">C60-C61</f>
        <v>0</v>
      </c>
      <c r="D59" s="15">
        <f t="shared" si="19"/>
        <v>0</v>
      </c>
      <c r="E59" s="15">
        <f t="shared" si="19"/>
        <v>0</v>
      </c>
      <c r="F59" s="15"/>
      <c r="G59" s="15">
        <f t="shared" si="19"/>
        <v>0</v>
      </c>
      <c r="H59" s="15">
        <f t="shared" si="19"/>
        <v>0</v>
      </c>
      <c r="I59" s="15">
        <f t="shared" si="19"/>
        <v>0</v>
      </c>
      <c r="J59" s="15"/>
      <c r="K59" s="15"/>
      <c r="L59" s="15"/>
      <c r="M59" s="15"/>
      <c r="N59" s="15"/>
      <c r="O59" s="15">
        <f t="shared" si="15"/>
        <v>0</v>
      </c>
      <c r="P59" s="15">
        <f>F59+J59</f>
        <v>0</v>
      </c>
      <c r="S59" s="7"/>
      <c r="T59" s="7"/>
      <c r="U59" s="7"/>
    </row>
    <row r="60" spans="1:21" ht="15.75" hidden="1" x14ac:dyDescent="0.25">
      <c r="A60" s="19" t="s">
        <v>45</v>
      </c>
      <c r="B60" s="21">
        <v>209100</v>
      </c>
      <c r="C60" s="22"/>
      <c r="D60" s="22"/>
      <c r="E60" s="22"/>
      <c r="F60" s="22"/>
      <c r="G60" s="22"/>
      <c r="H60" s="22"/>
      <c r="I60" s="22"/>
      <c r="J60" s="22"/>
      <c r="K60" s="22"/>
      <c r="L60" s="22"/>
      <c r="M60" s="22"/>
      <c r="N60" s="22"/>
      <c r="O60" s="15">
        <f t="shared" si="15"/>
        <v>0</v>
      </c>
      <c r="P60" s="15"/>
      <c r="S60" s="7"/>
      <c r="T60" s="7"/>
      <c r="U60" s="7"/>
    </row>
    <row r="61" spans="1:21" ht="15.75" hidden="1" x14ac:dyDescent="0.25">
      <c r="A61" s="19" t="s">
        <v>46</v>
      </c>
      <c r="B61" s="21">
        <v>209200</v>
      </c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15">
        <f>E61+I61</f>
        <v>0</v>
      </c>
      <c r="P61" s="15"/>
      <c r="S61" s="7"/>
      <c r="T61" s="7"/>
      <c r="U61" s="7"/>
    </row>
    <row r="62" spans="1:21" ht="15.75" x14ac:dyDescent="0.25">
      <c r="A62" s="10" t="s">
        <v>60</v>
      </c>
      <c r="B62" s="14">
        <v>300000</v>
      </c>
      <c r="C62" s="15">
        <f t="shared" ref="C62:J62" si="20">C63+C66+C69+C72+C75+C78+C81</f>
        <v>0</v>
      </c>
      <c r="D62" s="15">
        <f t="shared" si="20"/>
        <v>0</v>
      </c>
      <c r="E62" s="15">
        <f t="shared" si="20"/>
        <v>0</v>
      </c>
      <c r="F62" s="15"/>
      <c r="G62" s="15">
        <f t="shared" si="20"/>
        <v>101600</v>
      </c>
      <c r="H62" s="15">
        <f t="shared" si="20"/>
        <v>32117</v>
      </c>
      <c r="I62" s="15">
        <f t="shared" si="20"/>
        <v>101600</v>
      </c>
      <c r="J62" s="15">
        <f t="shared" si="20"/>
        <v>5793.1</v>
      </c>
      <c r="K62" s="15"/>
      <c r="L62" s="15"/>
      <c r="M62" s="15"/>
      <c r="N62" s="15"/>
      <c r="O62" s="15">
        <f t="shared" ref="O62:P66" si="21">E62+I62</f>
        <v>101600</v>
      </c>
      <c r="P62" s="15">
        <f t="shared" si="21"/>
        <v>5793.1</v>
      </c>
      <c r="S62" s="7"/>
      <c r="T62" s="7"/>
      <c r="U62" s="7"/>
    </row>
    <row r="63" spans="1:21" ht="47.25" x14ac:dyDescent="0.25">
      <c r="A63" s="17" t="s">
        <v>61</v>
      </c>
      <c r="B63" s="14">
        <v>301000</v>
      </c>
      <c r="C63" s="15">
        <f>C64-C65</f>
        <v>0</v>
      </c>
      <c r="D63" s="15">
        <f>D64-D65</f>
        <v>0</v>
      </c>
      <c r="E63" s="15">
        <f>E64-E65</f>
        <v>0</v>
      </c>
      <c r="F63" s="15"/>
      <c r="G63" s="15">
        <f>G64+G65</f>
        <v>101600</v>
      </c>
      <c r="H63" s="15">
        <f>H64+H65</f>
        <v>32117</v>
      </c>
      <c r="I63" s="15">
        <f>I64+I65</f>
        <v>101600</v>
      </c>
      <c r="J63" s="15">
        <f>J64+J65</f>
        <v>5793.1</v>
      </c>
      <c r="K63" s="15"/>
      <c r="L63" s="15"/>
      <c r="M63" s="15"/>
      <c r="N63" s="15"/>
      <c r="O63" s="15">
        <f t="shared" si="21"/>
        <v>101600</v>
      </c>
      <c r="P63" s="15">
        <f t="shared" si="21"/>
        <v>5793.1</v>
      </c>
      <c r="S63" s="7"/>
      <c r="T63" s="7"/>
      <c r="U63" s="7"/>
    </row>
    <row r="64" spans="1:21" ht="15.75" x14ac:dyDescent="0.25">
      <c r="A64" s="19" t="s">
        <v>28</v>
      </c>
      <c r="B64" s="21">
        <v>301100</v>
      </c>
      <c r="C64" s="22"/>
      <c r="D64" s="22"/>
      <c r="E64" s="22"/>
      <c r="F64" s="30"/>
      <c r="G64" s="22">
        <v>105000</v>
      </c>
      <c r="H64" s="22">
        <v>30400</v>
      </c>
      <c r="I64" s="22">
        <v>105000</v>
      </c>
      <c r="J64" s="22">
        <v>6568.1</v>
      </c>
      <c r="K64" s="22"/>
      <c r="L64" s="22"/>
      <c r="M64" s="22"/>
      <c r="N64" s="22"/>
      <c r="O64" s="22">
        <f t="shared" si="21"/>
        <v>105000</v>
      </c>
      <c r="P64" s="22">
        <f t="shared" si="21"/>
        <v>6568.1</v>
      </c>
      <c r="S64" s="7"/>
      <c r="T64" s="7"/>
      <c r="U64" s="7"/>
    </row>
    <row r="65" spans="1:21" ht="15.75" x14ac:dyDescent="0.25">
      <c r="A65" s="19" t="s">
        <v>29</v>
      </c>
      <c r="B65" s="21">
        <v>301200</v>
      </c>
      <c r="C65" s="22"/>
      <c r="D65" s="22"/>
      <c r="E65" s="22"/>
      <c r="F65" s="30"/>
      <c r="G65" s="22">
        <v>-3400</v>
      </c>
      <c r="H65" s="22">
        <v>1717</v>
      </c>
      <c r="I65" s="22">
        <v>-3400</v>
      </c>
      <c r="J65" s="22">
        <v>-775</v>
      </c>
      <c r="K65" s="22"/>
      <c r="L65" s="22"/>
      <c r="M65" s="22"/>
      <c r="N65" s="22"/>
      <c r="O65" s="22">
        <f t="shared" si="21"/>
        <v>-3400</v>
      </c>
      <c r="P65" s="22">
        <f t="shared" si="21"/>
        <v>-775</v>
      </c>
      <c r="S65" s="7"/>
      <c r="T65" s="7"/>
      <c r="U65" s="7"/>
    </row>
    <row r="66" spans="1:21" ht="31.5" hidden="1" x14ac:dyDescent="0.25">
      <c r="A66" s="17" t="s">
        <v>62</v>
      </c>
      <c r="B66" s="14">
        <v>302000</v>
      </c>
      <c r="C66" s="15">
        <f t="shared" ref="C66:I66" si="22">C67-C68</f>
        <v>0</v>
      </c>
      <c r="D66" s="15">
        <f t="shared" si="22"/>
        <v>0</v>
      </c>
      <c r="E66" s="15">
        <f t="shared" si="22"/>
        <v>0</v>
      </c>
      <c r="F66" s="15"/>
      <c r="G66" s="15">
        <f t="shared" si="22"/>
        <v>0</v>
      </c>
      <c r="H66" s="15">
        <f t="shared" si="22"/>
        <v>0</v>
      </c>
      <c r="I66" s="15">
        <f t="shared" si="22"/>
        <v>0</v>
      </c>
      <c r="J66" s="15"/>
      <c r="K66" s="15"/>
      <c r="L66" s="15"/>
      <c r="M66" s="15"/>
      <c r="N66" s="15"/>
      <c r="O66" s="15">
        <f t="shared" si="21"/>
        <v>0</v>
      </c>
      <c r="P66" s="15">
        <f t="shared" si="21"/>
        <v>0</v>
      </c>
      <c r="S66" s="7"/>
      <c r="T66" s="7"/>
      <c r="U66" s="7"/>
    </row>
    <row r="67" spans="1:21" ht="15.75" hidden="1" x14ac:dyDescent="0.25">
      <c r="A67" s="19" t="s">
        <v>28</v>
      </c>
      <c r="B67" s="21">
        <v>302100</v>
      </c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15"/>
      <c r="P67" s="15"/>
      <c r="S67" s="7"/>
      <c r="T67" s="7"/>
      <c r="U67" s="7"/>
    </row>
    <row r="68" spans="1:21" ht="15.75" hidden="1" x14ac:dyDescent="0.25">
      <c r="A68" s="19" t="s">
        <v>29</v>
      </c>
      <c r="B68" s="21">
        <v>302200</v>
      </c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15"/>
      <c r="P68" s="15"/>
      <c r="S68" s="7"/>
      <c r="T68" s="7"/>
      <c r="U68" s="7"/>
    </row>
    <row r="69" spans="1:21" ht="31.5" hidden="1" x14ac:dyDescent="0.25">
      <c r="A69" s="17" t="s">
        <v>63</v>
      </c>
      <c r="B69" s="14">
        <v>303000</v>
      </c>
      <c r="C69" s="15">
        <f t="shared" ref="C69:I69" si="23">C70-C71</f>
        <v>0</v>
      </c>
      <c r="D69" s="15">
        <f t="shared" si="23"/>
        <v>0</v>
      </c>
      <c r="E69" s="15">
        <f t="shared" si="23"/>
        <v>0</v>
      </c>
      <c r="F69" s="15"/>
      <c r="G69" s="15">
        <f t="shared" si="23"/>
        <v>0</v>
      </c>
      <c r="H69" s="15">
        <f t="shared" si="23"/>
        <v>0</v>
      </c>
      <c r="I69" s="15">
        <f t="shared" si="23"/>
        <v>0</v>
      </c>
      <c r="J69" s="15"/>
      <c r="K69" s="15"/>
      <c r="L69" s="15"/>
      <c r="M69" s="15"/>
      <c r="N69" s="15"/>
      <c r="O69" s="15">
        <f>E69+I69</f>
        <v>0</v>
      </c>
      <c r="P69" s="15">
        <f>F69+J69</f>
        <v>0</v>
      </c>
      <c r="S69" s="7"/>
      <c r="T69" s="7"/>
      <c r="U69" s="7"/>
    </row>
    <row r="70" spans="1:21" ht="15.75" hidden="1" x14ac:dyDescent="0.25">
      <c r="A70" s="19" t="s">
        <v>28</v>
      </c>
      <c r="B70" s="21">
        <v>303100</v>
      </c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15"/>
      <c r="P70" s="15"/>
      <c r="S70" s="7"/>
      <c r="T70" s="7"/>
      <c r="U70" s="7"/>
    </row>
    <row r="71" spans="1:21" ht="15.75" hidden="1" x14ac:dyDescent="0.25">
      <c r="A71" s="19" t="s">
        <v>29</v>
      </c>
      <c r="B71" s="21">
        <v>303200</v>
      </c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15"/>
      <c r="P71" s="15"/>
      <c r="S71" s="7"/>
      <c r="T71" s="7"/>
      <c r="U71" s="7"/>
    </row>
    <row r="72" spans="1:21" ht="15.75" hidden="1" x14ac:dyDescent="0.25">
      <c r="A72" s="17" t="s">
        <v>64</v>
      </c>
      <c r="B72" s="14">
        <v>304000</v>
      </c>
      <c r="C72" s="15">
        <f t="shared" ref="C72:I72" si="24">C73-C74</f>
        <v>0</v>
      </c>
      <c r="D72" s="15">
        <f t="shared" si="24"/>
        <v>0</v>
      </c>
      <c r="E72" s="15">
        <f t="shared" si="24"/>
        <v>0</v>
      </c>
      <c r="F72" s="15"/>
      <c r="G72" s="15">
        <f t="shared" si="24"/>
        <v>0</v>
      </c>
      <c r="H72" s="15">
        <f t="shared" si="24"/>
        <v>0</v>
      </c>
      <c r="I72" s="15">
        <f t="shared" si="24"/>
        <v>0</v>
      </c>
      <c r="J72" s="15"/>
      <c r="K72" s="15"/>
      <c r="L72" s="15"/>
      <c r="M72" s="15"/>
      <c r="N72" s="15"/>
      <c r="O72" s="15">
        <f>E72+I72</f>
        <v>0</v>
      </c>
      <c r="P72" s="15">
        <f>F72+J72</f>
        <v>0</v>
      </c>
      <c r="S72" s="7"/>
      <c r="T72" s="7"/>
      <c r="U72" s="7"/>
    </row>
    <row r="73" spans="1:21" ht="15.75" hidden="1" x14ac:dyDescent="0.25">
      <c r="A73" s="19" t="s">
        <v>28</v>
      </c>
      <c r="B73" s="21">
        <v>304100</v>
      </c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15"/>
      <c r="P73" s="15"/>
      <c r="S73" s="7"/>
      <c r="T73" s="7"/>
      <c r="U73" s="7"/>
    </row>
    <row r="74" spans="1:21" ht="15.75" hidden="1" x14ac:dyDescent="0.25">
      <c r="A74" s="19" t="s">
        <v>29</v>
      </c>
      <c r="B74" s="21">
        <v>304200</v>
      </c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15"/>
      <c r="P74" s="15"/>
      <c r="S74" s="7"/>
      <c r="T74" s="7"/>
      <c r="U74" s="7"/>
    </row>
    <row r="75" spans="1:21" ht="15.75" hidden="1" x14ac:dyDescent="0.25">
      <c r="A75" s="17" t="s">
        <v>65</v>
      </c>
      <c r="B75" s="14">
        <v>305000</v>
      </c>
      <c r="C75" s="15">
        <f t="shared" ref="C75:I75" si="25">C76-C77</f>
        <v>0</v>
      </c>
      <c r="D75" s="15">
        <f t="shared" si="25"/>
        <v>0</v>
      </c>
      <c r="E75" s="15">
        <f t="shared" si="25"/>
        <v>0</v>
      </c>
      <c r="F75" s="15"/>
      <c r="G75" s="15">
        <f t="shared" si="25"/>
        <v>0</v>
      </c>
      <c r="H75" s="15">
        <f t="shared" si="25"/>
        <v>0</v>
      </c>
      <c r="I75" s="15">
        <f t="shared" si="25"/>
        <v>0</v>
      </c>
      <c r="J75" s="15"/>
      <c r="K75" s="15"/>
      <c r="L75" s="15"/>
      <c r="M75" s="15"/>
      <c r="N75" s="15"/>
      <c r="O75" s="15">
        <f t="shared" ref="O75:P87" si="26">E75+I75</f>
        <v>0</v>
      </c>
      <c r="P75" s="15">
        <f t="shared" si="26"/>
        <v>0</v>
      </c>
      <c r="S75" s="7"/>
      <c r="T75" s="7"/>
      <c r="U75" s="7"/>
    </row>
    <row r="76" spans="1:21" ht="15.75" hidden="1" x14ac:dyDescent="0.25">
      <c r="A76" s="19" t="s">
        <v>28</v>
      </c>
      <c r="B76" s="21">
        <v>305100</v>
      </c>
      <c r="C76" s="22"/>
      <c r="D76" s="22"/>
      <c r="E76" s="22"/>
      <c r="F76" s="22"/>
      <c r="G76" s="22"/>
      <c r="H76" s="22"/>
      <c r="I76" s="22"/>
      <c r="J76" s="22"/>
      <c r="K76" s="22"/>
      <c r="L76" s="22"/>
      <c r="M76" s="22"/>
      <c r="N76" s="22"/>
      <c r="O76" s="15"/>
      <c r="P76" s="15"/>
      <c r="S76" s="7"/>
      <c r="T76" s="7"/>
      <c r="U76" s="7"/>
    </row>
    <row r="77" spans="1:21" ht="15.75" hidden="1" x14ac:dyDescent="0.25">
      <c r="A77" s="19" t="s">
        <v>29</v>
      </c>
      <c r="B77" s="21">
        <v>305200</v>
      </c>
      <c r="C77" s="22"/>
      <c r="D77" s="22"/>
      <c r="E77" s="22"/>
      <c r="F77" s="22"/>
      <c r="G77" s="22"/>
      <c r="H77" s="22"/>
      <c r="I77" s="22"/>
      <c r="J77" s="22"/>
      <c r="K77" s="22"/>
      <c r="L77" s="22"/>
      <c r="M77" s="22"/>
      <c r="N77" s="22"/>
      <c r="O77" s="15"/>
      <c r="P77" s="15"/>
      <c r="S77" s="7"/>
      <c r="T77" s="7"/>
      <c r="U77" s="7"/>
    </row>
    <row r="78" spans="1:21" ht="47.25" hidden="1" x14ac:dyDescent="0.25">
      <c r="A78" s="17" t="s">
        <v>66</v>
      </c>
      <c r="B78" s="14">
        <v>306000</v>
      </c>
      <c r="C78" s="15">
        <f t="shared" ref="C78:I78" si="27">C79-C80</f>
        <v>0</v>
      </c>
      <c r="D78" s="15">
        <f t="shared" si="27"/>
        <v>0</v>
      </c>
      <c r="E78" s="15">
        <f t="shared" si="27"/>
        <v>0</v>
      </c>
      <c r="F78" s="15"/>
      <c r="G78" s="15">
        <f t="shared" si="27"/>
        <v>0</v>
      </c>
      <c r="H78" s="15">
        <f t="shared" si="27"/>
        <v>0</v>
      </c>
      <c r="I78" s="15">
        <f t="shared" si="27"/>
        <v>0</v>
      </c>
      <c r="J78" s="15"/>
      <c r="K78" s="15"/>
      <c r="L78" s="15"/>
      <c r="M78" s="15"/>
      <c r="N78" s="15"/>
      <c r="O78" s="15">
        <f t="shared" si="26"/>
        <v>0</v>
      </c>
      <c r="P78" s="15">
        <f t="shared" si="26"/>
        <v>0</v>
      </c>
      <c r="S78" s="7"/>
      <c r="T78" s="7"/>
      <c r="U78" s="7"/>
    </row>
    <row r="79" spans="1:21" ht="31.5" hidden="1" x14ac:dyDescent="0.25">
      <c r="A79" s="19" t="s">
        <v>67</v>
      </c>
      <c r="B79" s="21">
        <v>306100</v>
      </c>
      <c r="C79" s="22"/>
      <c r="D79" s="22"/>
      <c r="E79" s="22"/>
      <c r="F79" s="22"/>
      <c r="G79" s="22"/>
      <c r="H79" s="22"/>
      <c r="I79" s="22"/>
      <c r="J79" s="22"/>
      <c r="K79" s="22"/>
      <c r="L79" s="22"/>
      <c r="M79" s="22"/>
      <c r="N79" s="22"/>
      <c r="O79" s="15"/>
      <c r="P79" s="15"/>
      <c r="S79" s="7"/>
      <c r="T79" s="7"/>
      <c r="U79" s="7"/>
    </row>
    <row r="80" spans="1:21" ht="31.5" hidden="1" x14ac:dyDescent="0.25">
      <c r="A80" s="19" t="s">
        <v>50</v>
      </c>
      <c r="B80" s="21">
        <v>306200</v>
      </c>
      <c r="C80" s="22"/>
      <c r="D80" s="22"/>
      <c r="E80" s="22"/>
      <c r="F80" s="22"/>
      <c r="G80" s="22"/>
      <c r="H80" s="22"/>
      <c r="I80" s="22"/>
      <c r="J80" s="22"/>
      <c r="K80" s="22"/>
      <c r="L80" s="22"/>
      <c r="M80" s="22"/>
      <c r="N80" s="22"/>
      <c r="O80" s="15"/>
      <c r="P80" s="15"/>
      <c r="S80" s="7"/>
      <c r="T80" s="7"/>
      <c r="U80" s="7"/>
    </row>
    <row r="81" spans="1:21" ht="15.75" hidden="1" x14ac:dyDescent="0.25">
      <c r="A81" s="17" t="s">
        <v>51</v>
      </c>
      <c r="B81" s="14">
        <v>307000</v>
      </c>
      <c r="C81" s="15">
        <f t="shared" ref="C81:I81" si="28">C82-C83</f>
        <v>0</v>
      </c>
      <c r="D81" s="15">
        <f t="shared" si="28"/>
        <v>0</v>
      </c>
      <c r="E81" s="15">
        <f t="shared" si="28"/>
        <v>0</v>
      </c>
      <c r="F81" s="15"/>
      <c r="G81" s="15">
        <f t="shared" si="28"/>
        <v>0</v>
      </c>
      <c r="H81" s="15">
        <f t="shared" si="28"/>
        <v>0</v>
      </c>
      <c r="I81" s="15">
        <f t="shared" si="28"/>
        <v>0</v>
      </c>
      <c r="J81" s="15"/>
      <c r="K81" s="15"/>
      <c r="L81" s="15"/>
      <c r="M81" s="15"/>
      <c r="N81" s="15"/>
      <c r="O81" s="15">
        <f t="shared" si="26"/>
        <v>0</v>
      </c>
      <c r="P81" s="15">
        <f t="shared" si="26"/>
        <v>0</v>
      </c>
      <c r="S81" s="7"/>
      <c r="T81" s="7"/>
      <c r="U81" s="7"/>
    </row>
    <row r="82" spans="1:21" ht="33" hidden="1" customHeight="1" x14ac:dyDescent="0.25">
      <c r="A82" s="19" t="s">
        <v>52</v>
      </c>
      <c r="B82" s="21">
        <v>307100</v>
      </c>
      <c r="C82" s="22"/>
      <c r="D82" s="22"/>
      <c r="E82" s="22"/>
      <c r="F82" s="22"/>
      <c r="G82" s="22"/>
      <c r="H82" s="22"/>
      <c r="I82" s="22"/>
      <c r="J82" s="22"/>
      <c r="K82" s="22"/>
      <c r="L82" s="22"/>
      <c r="M82" s="22"/>
      <c r="N82" s="22"/>
      <c r="O82" s="15"/>
      <c r="P82" s="15"/>
      <c r="S82" s="7"/>
      <c r="T82" s="7"/>
      <c r="U82" s="7"/>
    </row>
    <row r="83" spans="1:21" ht="32.25" hidden="1" customHeight="1" x14ac:dyDescent="0.25">
      <c r="A83" s="19" t="s">
        <v>53</v>
      </c>
      <c r="B83" s="21">
        <v>307200</v>
      </c>
      <c r="C83" s="22"/>
      <c r="D83" s="22"/>
      <c r="E83" s="22"/>
      <c r="F83" s="22"/>
      <c r="G83" s="22"/>
      <c r="H83" s="22"/>
      <c r="I83" s="22"/>
      <c r="J83" s="22"/>
      <c r="K83" s="22"/>
      <c r="L83" s="22"/>
      <c r="M83" s="22"/>
      <c r="N83" s="22"/>
      <c r="O83" s="15"/>
      <c r="P83" s="15"/>
      <c r="S83" s="7"/>
      <c r="T83" s="7"/>
      <c r="U83" s="7"/>
    </row>
    <row r="84" spans="1:21" ht="31.5" hidden="1" x14ac:dyDescent="0.25">
      <c r="A84" s="17" t="s">
        <v>55</v>
      </c>
      <c r="B84" s="21"/>
      <c r="C84" s="15">
        <f t="shared" ref="C84:I84" si="29">C85-C86+C87</f>
        <v>0</v>
      </c>
      <c r="D84" s="15">
        <f t="shared" si="29"/>
        <v>0</v>
      </c>
      <c r="E84" s="15">
        <f t="shared" si="29"/>
        <v>0</v>
      </c>
      <c r="F84" s="15"/>
      <c r="G84" s="15">
        <f t="shared" si="29"/>
        <v>0</v>
      </c>
      <c r="H84" s="15">
        <f t="shared" si="29"/>
        <v>0</v>
      </c>
      <c r="I84" s="15">
        <f t="shared" si="29"/>
        <v>0</v>
      </c>
      <c r="J84" s="15"/>
      <c r="K84" s="15"/>
      <c r="L84" s="15"/>
      <c r="M84" s="15"/>
      <c r="N84" s="15"/>
      <c r="O84" s="15">
        <f t="shared" si="26"/>
        <v>0</v>
      </c>
      <c r="P84" s="15">
        <f t="shared" si="26"/>
        <v>0</v>
      </c>
      <c r="S84" s="7"/>
      <c r="T84" s="7"/>
      <c r="U84" s="7"/>
    </row>
    <row r="85" spans="1:21" ht="15.75" hidden="1" x14ac:dyDescent="0.25">
      <c r="A85" s="20" t="s">
        <v>45</v>
      </c>
      <c r="B85" s="21"/>
      <c r="C85" s="35"/>
      <c r="D85" s="35"/>
      <c r="E85" s="35"/>
      <c r="F85" s="35"/>
      <c r="G85" s="26"/>
      <c r="H85" s="26"/>
      <c r="I85" s="26"/>
      <c r="J85" s="26"/>
      <c r="K85" s="22"/>
      <c r="L85" s="22"/>
      <c r="M85" s="22"/>
      <c r="N85" s="22"/>
      <c r="O85" s="15"/>
      <c r="P85" s="15"/>
      <c r="S85" s="7"/>
      <c r="T85" s="7"/>
      <c r="U85" s="7"/>
    </row>
    <row r="86" spans="1:21" ht="15.75" hidden="1" customHeight="1" x14ac:dyDescent="0.25">
      <c r="A86" s="20" t="s">
        <v>46</v>
      </c>
      <c r="B86" s="21"/>
      <c r="C86" s="35"/>
      <c r="D86" s="35"/>
      <c r="E86" s="35"/>
      <c r="F86" s="35"/>
      <c r="G86" s="31"/>
      <c r="H86" s="31"/>
      <c r="I86" s="31"/>
      <c r="J86" s="31"/>
      <c r="K86" s="22"/>
      <c r="L86" s="22"/>
      <c r="M86" s="22"/>
      <c r="N86" s="22"/>
      <c r="O86" s="15"/>
      <c r="P86" s="15"/>
      <c r="S86" s="7"/>
      <c r="T86" s="7"/>
      <c r="U86" s="7"/>
    </row>
    <row r="87" spans="1:21" ht="0.75" customHeight="1" x14ac:dyDescent="0.25">
      <c r="A87" s="20" t="s">
        <v>47</v>
      </c>
      <c r="B87" s="21"/>
      <c r="C87" s="31"/>
      <c r="D87" s="31"/>
      <c r="E87" s="31"/>
      <c r="F87" s="31"/>
      <c r="G87" s="31"/>
      <c r="H87" s="31"/>
      <c r="I87" s="31"/>
      <c r="J87" s="31"/>
      <c r="K87" s="22"/>
      <c r="L87" s="22"/>
      <c r="M87" s="22"/>
      <c r="N87" s="22"/>
      <c r="O87" s="15">
        <f t="shared" si="26"/>
        <v>0</v>
      </c>
      <c r="P87" s="15">
        <f t="shared" si="26"/>
        <v>0</v>
      </c>
      <c r="S87" s="7"/>
      <c r="T87" s="7"/>
      <c r="U87" s="7"/>
    </row>
    <row r="88" spans="1:21" ht="43.9" customHeight="1" x14ac:dyDescent="0.25">
      <c r="A88" s="10" t="s">
        <v>68</v>
      </c>
      <c r="B88" s="36"/>
      <c r="C88" s="37">
        <f t="shared" ref="C88:P88" si="30">C9+C62</f>
        <v>-970961.5</v>
      </c>
      <c r="D88" s="37">
        <f t="shared" si="30"/>
        <v>-3948169.62</v>
      </c>
      <c r="E88" s="37">
        <f t="shared" si="30"/>
        <v>-926153.79999999993</v>
      </c>
      <c r="F88" s="37">
        <f t="shared" si="30"/>
        <v>-334120.5</v>
      </c>
      <c r="G88" s="37">
        <f t="shared" si="30"/>
        <v>1072561.5</v>
      </c>
      <c r="H88" s="37">
        <f t="shared" si="30"/>
        <v>32117</v>
      </c>
      <c r="I88" s="37">
        <f t="shared" si="30"/>
        <v>1361885.6</v>
      </c>
      <c r="J88" s="37">
        <f t="shared" si="30"/>
        <v>320938.99999999994</v>
      </c>
      <c r="K88" s="37">
        <f t="shared" si="30"/>
        <v>40925438</v>
      </c>
      <c r="L88" s="37">
        <f t="shared" si="30"/>
        <v>3557300</v>
      </c>
      <c r="M88" s="37">
        <f t="shared" si="30"/>
        <v>44482738</v>
      </c>
      <c r="N88" s="37">
        <f t="shared" si="30"/>
        <v>0</v>
      </c>
      <c r="O88" s="37">
        <f t="shared" si="30"/>
        <v>435731.80000000016</v>
      </c>
      <c r="P88" s="37">
        <f t="shared" si="30"/>
        <v>-13181.500000000035</v>
      </c>
      <c r="S88" s="7"/>
      <c r="T88" s="7"/>
      <c r="U88" s="7"/>
    </row>
    <row r="89" spans="1:21" ht="29.25" customHeight="1" x14ac:dyDescent="0.25">
      <c r="A89" s="46" t="s">
        <v>69</v>
      </c>
      <c r="B89" s="47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9"/>
      <c r="P89" s="49"/>
      <c r="S89" s="7"/>
      <c r="T89" s="7"/>
      <c r="U89" s="7"/>
    </row>
    <row r="90" spans="1:21" ht="31.5" x14ac:dyDescent="0.25">
      <c r="A90" s="50" t="s">
        <v>70</v>
      </c>
      <c r="B90" s="51">
        <v>400000</v>
      </c>
      <c r="C90" s="60">
        <f t="shared" ref="C90:F90" si="31">C91-C102</f>
        <v>0</v>
      </c>
      <c r="D90" s="60">
        <f t="shared" si="31"/>
        <v>0</v>
      </c>
      <c r="E90" s="60">
        <f t="shared" si="31"/>
        <v>0</v>
      </c>
      <c r="F90" s="60">
        <f t="shared" si="31"/>
        <v>0</v>
      </c>
      <c r="G90" s="60">
        <f t="shared" ref="G90:H90" si="32">G91+G102</f>
        <v>101600</v>
      </c>
      <c r="H90" s="60">
        <f t="shared" si="32"/>
        <v>32117</v>
      </c>
      <c r="I90" s="60">
        <f>I91+I102</f>
        <v>401600</v>
      </c>
      <c r="J90" s="60">
        <f t="shared" ref="J90:P90" si="33">J91+J102</f>
        <v>305793.09999999998</v>
      </c>
      <c r="K90" s="60">
        <f t="shared" si="33"/>
        <v>8499738</v>
      </c>
      <c r="L90" s="60">
        <f t="shared" si="33"/>
        <v>0</v>
      </c>
      <c r="M90" s="60">
        <f t="shared" si="33"/>
        <v>8499738</v>
      </c>
      <c r="N90" s="60">
        <f t="shared" si="33"/>
        <v>0</v>
      </c>
      <c r="O90" s="60">
        <f t="shared" si="33"/>
        <v>401600</v>
      </c>
      <c r="P90" s="60">
        <f t="shared" si="33"/>
        <v>305793.09999999998</v>
      </c>
    </row>
    <row r="91" spans="1:21" ht="15.75" x14ac:dyDescent="0.25">
      <c r="A91" s="52" t="s">
        <v>71</v>
      </c>
      <c r="B91" s="53">
        <v>401000</v>
      </c>
      <c r="C91" s="61">
        <f t="shared" ref="C91:M91" si="34">C92+C97</f>
        <v>0</v>
      </c>
      <c r="D91" s="61">
        <f t="shared" si="34"/>
        <v>0</v>
      </c>
      <c r="E91" s="61">
        <f t="shared" si="34"/>
        <v>0</v>
      </c>
      <c r="F91" s="61">
        <f t="shared" si="34"/>
        <v>0</v>
      </c>
      <c r="G91" s="61">
        <f t="shared" si="34"/>
        <v>105000</v>
      </c>
      <c r="H91" s="61">
        <f t="shared" si="34"/>
        <v>30400</v>
      </c>
      <c r="I91" s="61">
        <f t="shared" si="34"/>
        <v>405000</v>
      </c>
      <c r="J91" s="61">
        <f t="shared" si="34"/>
        <v>306568.09999999998</v>
      </c>
      <c r="K91" s="61">
        <f t="shared" si="34"/>
        <v>2999738</v>
      </c>
      <c r="L91" s="61">
        <f t="shared" si="34"/>
        <v>0</v>
      </c>
      <c r="M91" s="61">
        <f t="shared" si="34"/>
        <v>2999738</v>
      </c>
      <c r="N91" s="61"/>
      <c r="O91" s="61">
        <f t="shared" ref="O91:P128" si="35">E91+I91</f>
        <v>405000</v>
      </c>
      <c r="P91" s="61">
        <f t="shared" si="35"/>
        <v>306568.09999999998</v>
      </c>
    </row>
    <row r="92" spans="1:21" ht="15" customHeight="1" x14ac:dyDescent="0.25">
      <c r="A92" s="52" t="s">
        <v>72</v>
      </c>
      <c r="B92" s="53">
        <v>401100</v>
      </c>
      <c r="C92" s="61">
        <f t="shared" ref="C92:M92" si="36">SUM(C93:C96)</f>
        <v>0</v>
      </c>
      <c r="D92" s="61">
        <f t="shared" si="36"/>
        <v>0</v>
      </c>
      <c r="E92" s="61">
        <f t="shared" si="36"/>
        <v>0</v>
      </c>
      <c r="F92" s="61">
        <f t="shared" si="36"/>
        <v>0</v>
      </c>
      <c r="G92" s="61">
        <f t="shared" si="36"/>
        <v>0</v>
      </c>
      <c r="H92" s="61">
        <f t="shared" si="36"/>
        <v>0</v>
      </c>
      <c r="I92" s="61">
        <f t="shared" si="36"/>
        <v>300000</v>
      </c>
      <c r="J92" s="61">
        <f t="shared" si="36"/>
        <v>300000</v>
      </c>
      <c r="K92" s="61">
        <f t="shared" si="36"/>
        <v>2999738</v>
      </c>
      <c r="L92" s="61">
        <f t="shared" si="36"/>
        <v>0</v>
      </c>
      <c r="M92" s="61">
        <f t="shared" si="36"/>
        <v>2999738</v>
      </c>
      <c r="N92" s="61"/>
      <c r="O92" s="61">
        <f t="shared" si="35"/>
        <v>300000</v>
      </c>
      <c r="P92" s="61">
        <f t="shared" si="35"/>
        <v>300000</v>
      </c>
    </row>
    <row r="93" spans="1:21" ht="15.75" x14ac:dyDescent="0.25">
      <c r="A93" s="54" t="s">
        <v>73</v>
      </c>
      <c r="B93" s="55">
        <v>401101</v>
      </c>
      <c r="C93" s="62"/>
      <c r="D93" s="62"/>
      <c r="E93" s="62"/>
      <c r="F93" s="62"/>
      <c r="G93" s="62">
        <f>G37</f>
        <v>0</v>
      </c>
      <c r="H93" s="62"/>
      <c r="I93" s="62"/>
      <c r="J93" s="62"/>
      <c r="K93" s="62"/>
      <c r="L93" s="62"/>
      <c r="M93" s="62"/>
      <c r="N93" s="62"/>
      <c r="O93" s="61">
        <f t="shared" si="35"/>
        <v>0</v>
      </c>
      <c r="P93" s="61">
        <f t="shared" si="35"/>
        <v>0</v>
      </c>
    </row>
    <row r="94" spans="1:21" ht="15.75" x14ac:dyDescent="0.25">
      <c r="A94" s="54" t="s">
        <v>74</v>
      </c>
      <c r="B94" s="55">
        <v>401102</v>
      </c>
      <c r="C94" s="62"/>
      <c r="D94" s="62"/>
      <c r="E94" s="62"/>
      <c r="F94" s="62"/>
      <c r="G94" s="62">
        <f t="shared" ref="G94:M94" si="37">G19</f>
        <v>0</v>
      </c>
      <c r="H94" s="62">
        <f t="shared" si="37"/>
        <v>0</v>
      </c>
      <c r="I94" s="62">
        <f>I37</f>
        <v>300000</v>
      </c>
      <c r="J94" s="62">
        <f>J37</f>
        <v>300000</v>
      </c>
      <c r="K94" s="62">
        <f t="shared" si="37"/>
        <v>2999738</v>
      </c>
      <c r="L94" s="62">
        <f t="shared" si="37"/>
        <v>0</v>
      </c>
      <c r="M94" s="62">
        <f t="shared" si="37"/>
        <v>2999738</v>
      </c>
      <c r="N94" s="62"/>
      <c r="O94" s="61">
        <f t="shared" si="35"/>
        <v>300000</v>
      </c>
      <c r="P94" s="61">
        <f t="shared" si="35"/>
        <v>300000</v>
      </c>
    </row>
    <row r="95" spans="1:21" ht="31.5" x14ac:dyDescent="0.25">
      <c r="A95" s="54" t="s">
        <v>75</v>
      </c>
      <c r="B95" s="55">
        <v>401103</v>
      </c>
      <c r="C95" s="62"/>
      <c r="D95" s="62"/>
      <c r="E95" s="62"/>
      <c r="F95" s="62"/>
      <c r="G95" s="62"/>
      <c r="H95" s="62"/>
      <c r="I95" s="62"/>
      <c r="J95" s="62"/>
      <c r="K95" s="62"/>
      <c r="L95" s="62"/>
      <c r="M95" s="62"/>
      <c r="N95" s="62"/>
      <c r="O95" s="61"/>
      <c r="P95" s="61"/>
    </row>
    <row r="96" spans="1:21" ht="15" customHeight="1" x14ac:dyDescent="0.25">
      <c r="A96" s="54" t="s">
        <v>76</v>
      </c>
      <c r="B96" s="55">
        <v>401104</v>
      </c>
      <c r="C96" s="62"/>
      <c r="D96" s="62"/>
      <c r="E96" s="62"/>
      <c r="F96" s="62"/>
      <c r="G96" s="62"/>
      <c r="H96" s="62"/>
      <c r="I96" s="62"/>
      <c r="J96" s="62"/>
      <c r="K96" s="62"/>
      <c r="L96" s="62"/>
      <c r="M96" s="62"/>
      <c r="N96" s="62"/>
      <c r="O96" s="61"/>
      <c r="P96" s="61"/>
    </row>
    <row r="97" spans="1:16" ht="15.75" x14ac:dyDescent="0.25">
      <c r="A97" s="52" t="s">
        <v>77</v>
      </c>
      <c r="B97" s="53">
        <v>401200</v>
      </c>
      <c r="C97" s="61">
        <f t="shared" ref="C97:J97" si="38">SUM(C98:C101)</f>
        <v>0</v>
      </c>
      <c r="D97" s="61">
        <f t="shared" si="38"/>
        <v>0</v>
      </c>
      <c r="E97" s="61">
        <f t="shared" si="38"/>
        <v>0</v>
      </c>
      <c r="F97" s="61"/>
      <c r="G97" s="61">
        <f t="shared" si="38"/>
        <v>105000</v>
      </c>
      <c r="H97" s="61">
        <f t="shared" si="38"/>
        <v>30400</v>
      </c>
      <c r="I97" s="61">
        <f t="shared" si="38"/>
        <v>105000</v>
      </c>
      <c r="J97" s="61">
        <f t="shared" si="38"/>
        <v>6568.1</v>
      </c>
      <c r="K97" s="61"/>
      <c r="L97" s="61"/>
      <c r="M97" s="61"/>
      <c r="N97" s="61"/>
      <c r="O97" s="61">
        <f t="shared" si="35"/>
        <v>105000</v>
      </c>
      <c r="P97" s="61">
        <f t="shared" si="35"/>
        <v>6568.1</v>
      </c>
    </row>
    <row r="98" spans="1:16" ht="15.75" x14ac:dyDescent="0.25">
      <c r="A98" s="54" t="s">
        <v>73</v>
      </c>
      <c r="B98" s="55">
        <v>401201</v>
      </c>
      <c r="C98" s="62"/>
      <c r="D98" s="62"/>
      <c r="E98" s="62"/>
      <c r="F98" s="62"/>
      <c r="G98" s="62"/>
      <c r="H98" s="62"/>
      <c r="I98" s="62"/>
      <c r="J98" s="62"/>
      <c r="K98" s="62"/>
      <c r="L98" s="62"/>
      <c r="M98" s="62"/>
      <c r="N98" s="62"/>
      <c r="O98" s="61"/>
      <c r="P98" s="61"/>
    </row>
    <row r="99" spans="1:16" ht="15.75" x14ac:dyDescent="0.25">
      <c r="A99" s="54" t="s">
        <v>74</v>
      </c>
      <c r="B99" s="55">
        <v>401202</v>
      </c>
      <c r="C99" s="62"/>
      <c r="D99" s="62"/>
      <c r="E99" s="62"/>
      <c r="F99" s="62"/>
      <c r="G99" s="62">
        <f>G64</f>
        <v>105000</v>
      </c>
      <c r="H99" s="62">
        <f t="shared" ref="H99:P99" si="39">H64</f>
        <v>30400</v>
      </c>
      <c r="I99" s="62">
        <f t="shared" si="39"/>
        <v>105000</v>
      </c>
      <c r="J99" s="62">
        <f t="shared" si="39"/>
        <v>6568.1</v>
      </c>
      <c r="K99" s="62">
        <f t="shared" si="39"/>
        <v>0</v>
      </c>
      <c r="L99" s="62">
        <f t="shared" si="39"/>
        <v>0</v>
      </c>
      <c r="M99" s="62">
        <f t="shared" si="39"/>
        <v>0</v>
      </c>
      <c r="N99" s="62">
        <f t="shared" si="39"/>
        <v>0</v>
      </c>
      <c r="O99" s="62">
        <f t="shared" si="39"/>
        <v>105000</v>
      </c>
      <c r="P99" s="62">
        <f t="shared" si="39"/>
        <v>6568.1</v>
      </c>
    </row>
    <row r="100" spans="1:16" ht="31.5" x14ac:dyDescent="0.25">
      <c r="A100" s="54" t="s">
        <v>75</v>
      </c>
      <c r="B100" s="55">
        <v>401203</v>
      </c>
      <c r="C100" s="62"/>
      <c r="D100" s="62"/>
      <c r="E100" s="62"/>
      <c r="F100" s="62"/>
      <c r="G100" s="62"/>
      <c r="H100" s="62"/>
      <c r="I100" s="62"/>
      <c r="J100" s="62"/>
      <c r="K100" s="62"/>
      <c r="L100" s="62"/>
      <c r="M100" s="62"/>
      <c r="N100" s="62"/>
      <c r="O100" s="61"/>
      <c r="P100" s="61"/>
    </row>
    <row r="101" spans="1:16" ht="15.75" x14ac:dyDescent="0.25">
      <c r="A101" s="54" t="s">
        <v>76</v>
      </c>
      <c r="B101" s="55">
        <v>401204</v>
      </c>
      <c r="C101" s="62"/>
      <c r="D101" s="62"/>
      <c r="E101" s="62"/>
      <c r="F101" s="62"/>
      <c r="G101" s="62"/>
      <c r="H101" s="62"/>
      <c r="I101" s="62"/>
      <c r="J101" s="62"/>
      <c r="K101" s="62"/>
      <c r="L101" s="62"/>
      <c r="M101" s="62"/>
      <c r="N101" s="62"/>
      <c r="O101" s="61"/>
      <c r="P101" s="61"/>
    </row>
    <row r="102" spans="1:16" ht="15.75" x14ac:dyDescent="0.25">
      <c r="A102" s="52" t="s">
        <v>78</v>
      </c>
      <c r="B102" s="53">
        <v>402000</v>
      </c>
      <c r="C102" s="61">
        <f t="shared" ref="C102:M102" si="40">C103+C108</f>
        <v>0</v>
      </c>
      <c r="D102" s="61">
        <f t="shared" si="40"/>
        <v>0</v>
      </c>
      <c r="E102" s="61">
        <f t="shared" si="40"/>
        <v>0</v>
      </c>
      <c r="F102" s="61">
        <f t="shared" si="40"/>
        <v>0</v>
      </c>
      <c r="G102" s="61">
        <f t="shared" si="40"/>
        <v>-3400</v>
      </c>
      <c r="H102" s="61">
        <f t="shared" si="40"/>
        <v>1717</v>
      </c>
      <c r="I102" s="61">
        <f t="shared" si="40"/>
        <v>-3400</v>
      </c>
      <c r="J102" s="61">
        <f t="shared" si="40"/>
        <v>-775</v>
      </c>
      <c r="K102" s="61">
        <f t="shared" si="40"/>
        <v>5500000</v>
      </c>
      <c r="L102" s="61">
        <f t="shared" si="40"/>
        <v>0</v>
      </c>
      <c r="M102" s="61">
        <f t="shared" si="40"/>
        <v>5500000</v>
      </c>
      <c r="N102" s="61"/>
      <c r="O102" s="61">
        <f t="shared" si="35"/>
        <v>-3400</v>
      </c>
      <c r="P102" s="61">
        <f t="shared" si="35"/>
        <v>-775</v>
      </c>
    </row>
    <row r="103" spans="1:16" ht="15.75" hidden="1" x14ac:dyDescent="0.25">
      <c r="A103" s="52" t="s">
        <v>79</v>
      </c>
      <c r="B103" s="53">
        <v>402100</v>
      </c>
      <c r="C103" s="61">
        <f t="shared" ref="C103:M103" si="41">SUM(C104:C107)</f>
        <v>0</v>
      </c>
      <c r="D103" s="61">
        <f t="shared" si="41"/>
        <v>0</v>
      </c>
      <c r="E103" s="61">
        <f t="shared" si="41"/>
        <v>0</v>
      </c>
      <c r="F103" s="61">
        <f t="shared" si="41"/>
        <v>0</v>
      </c>
      <c r="G103" s="61">
        <f t="shared" si="41"/>
        <v>0</v>
      </c>
      <c r="H103" s="61">
        <f t="shared" si="41"/>
        <v>0</v>
      </c>
      <c r="I103" s="61">
        <f t="shared" si="41"/>
        <v>0</v>
      </c>
      <c r="J103" s="61">
        <f t="shared" si="41"/>
        <v>0</v>
      </c>
      <c r="K103" s="61">
        <f t="shared" si="41"/>
        <v>5500000</v>
      </c>
      <c r="L103" s="61">
        <f t="shared" si="41"/>
        <v>0</v>
      </c>
      <c r="M103" s="61">
        <f t="shared" si="41"/>
        <v>5500000</v>
      </c>
      <c r="N103" s="61"/>
      <c r="O103" s="61">
        <f t="shared" si="35"/>
        <v>0</v>
      </c>
      <c r="P103" s="61">
        <f t="shared" si="35"/>
        <v>0</v>
      </c>
    </row>
    <row r="104" spans="1:16" ht="15.75" hidden="1" x14ac:dyDescent="0.25">
      <c r="A104" s="54" t="s">
        <v>73</v>
      </c>
      <c r="B104" s="55">
        <v>402101</v>
      </c>
      <c r="C104" s="62"/>
      <c r="D104" s="62"/>
      <c r="E104" s="62"/>
      <c r="F104" s="62"/>
      <c r="G104" s="62"/>
      <c r="H104" s="62"/>
      <c r="I104" s="62"/>
      <c r="J104" s="62"/>
      <c r="K104" s="62"/>
      <c r="L104" s="62"/>
      <c r="M104" s="62">
        <f>K104+L104</f>
        <v>0</v>
      </c>
      <c r="N104" s="62"/>
      <c r="O104" s="61">
        <f t="shared" si="35"/>
        <v>0</v>
      </c>
      <c r="P104" s="61">
        <f t="shared" si="35"/>
        <v>0</v>
      </c>
    </row>
    <row r="105" spans="1:16" ht="15" hidden="1" customHeight="1" x14ac:dyDescent="0.25">
      <c r="A105" s="54" t="s">
        <v>74</v>
      </c>
      <c r="B105" s="55">
        <v>402102</v>
      </c>
      <c r="C105" s="62"/>
      <c r="D105" s="62"/>
      <c r="E105" s="62"/>
      <c r="F105" s="62"/>
      <c r="G105" s="62">
        <f>G20</f>
        <v>0</v>
      </c>
      <c r="H105" s="62"/>
      <c r="I105" s="62">
        <f>G105+H105</f>
        <v>0</v>
      </c>
      <c r="J105" s="62">
        <f>J20</f>
        <v>0</v>
      </c>
      <c r="K105" s="62">
        <v>5500000</v>
      </c>
      <c r="L105" s="62"/>
      <c r="M105" s="62">
        <f>K105+L105</f>
        <v>5500000</v>
      </c>
      <c r="N105" s="62"/>
      <c r="O105" s="61">
        <f t="shared" si="35"/>
        <v>0</v>
      </c>
      <c r="P105" s="61">
        <f t="shared" si="35"/>
        <v>0</v>
      </c>
    </row>
    <row r="106" spans="1:16" ht="14.25" hidden="1" customHeight="1" x14ac:dyDescent="0.25">
      <c r="A106" s="54" t="s">
        <v>75</v>
      </c>
      <c r="B106" s="55">
        <v>402103</v>
      </c>
      <c r="C106" s="62"/>
      <c r="D106" s="62"/>
      <c r="E106" s="62"/>
      <c r="F106" s="62"/>
      <c r="G106" s="62"/>
      <c r="H106" s="62"/>
      <c r="I106" s="62"/>
      <c r="J106" s="62"/>
      <c r="K106" s="62"/>
      <c r="L106" s="62"/>
      <c r="M106" s="62"/>
      <c r="N106" s="62"/>
      <c r="O106" s="61">
        <f t="shared" si="35"/>
        <v>0</v>
      </c>
      <c r="P106" s="61">
        <f t="shared" si="35"/>
        <v>0</v>
      </c>
    </row>
    <row r="107" spans="1:16" ht="15.75" hidden="1" x14ac:dyDescent="0.25">
      <c r="A107" s="54" t="s">
        <v>76</v>
      </c>
      <c r="B107" s="55">
        <v>402104</v>
      </c>
      <c r="C107" s="62"/>
      <c r="D107" s="62"/>
      <c r="E107" s="62"/>
      <c r="F107" s="62"/>
      <c r="G107" s="62"/>
      <c r="H107" s="62"/>
      <c r="I107" s="62"/>
      <c r="J107" s="62"/>
      <c r="K107" s="62"/>
      <c r="L107" s="62"/>
      <c r="M107" s="62"/>
      <c r="N107" s="62"/>
      <c r="O107" s="61">
        <f t="shared" si="35"/>
        <v>0</v>
      </c>
      <c r="P107" s="61">
        <f t="shared" si="35"/>
        <v>0</v>
      </c>
    </row>
    <row r="108" spans="1:16" ht="15.75" x14ac:dyDescent="0.25">
      <c r="A108" s="52" t="s">
        <v>80</v>
      </c>
      <c r="B108" s="53">
        <v>402200</v>
      </c>
      <c r="C108" s="61">
        <f t="shared" ref="C108:I108" si="42">SUM(C109:C112)</f>
        <v>0</v>
      </c>
      <c r="D108" s="61">
        <f t="shared" si="42"/>
        <v>0</v>
      </c>
      <c r="E108" s="61">
        <f t="shared" si="42"/>
        <v>0</v>
      </c>
      <c r="F108" s="61"/>
      <c r="G108" s="61">
        <f t="shared" si="42"/>
        <v>-3400</v>
      </c>
      <c r="H108" s="61">
        <f t="shared" si="42"/>
        <v>1717</v>
      </c>
      <c r="I108" s="61">
        <f t="shared" si="42"/>
        <v>-3400</v>
      </c>
      <c r="J108" s="61">
        <f>SUM(J109:J112)</f>
        <v>-775</v>
      </c>
      <c r="K108" s="61"/>
      <c r="L108" s="61"/>
      <c r="M108" s="61"/>
      <c r="N108" s="61"/>
      <c r="O108" s="61">
        <f t="shared" si="35"/>
        <v>-3400</v>
      </c>
      <c r="P108" s="61">
        <f t="shared" si="35"/>
        <v>-775</v>
      </c>
    </row>
    <row r="109" spans="1:16" ht="15.75" x14ac:dyDescent="0.25">
      <c r="A109" s="54" t="s">
        <v>73</v>
      </c>
      <c r="B109" s="55">
        <v>402201</v>
      </c>
      <c r="C109" s="62"/>
      <c r="D109" s="62"/>
      <c r="E109" s="62"/>
      <c r="F109" s="62"/>
      <c r="G109" s="62"/>
      <c r="H109" s="62"/>
      <c r="I109" s="62"/>
      <c r="J109" s="62"/>
      <c r="K109" s="62"/>
      <c r="L109" s="62"/>
      <c r="M109" s="62"/>
      <c r="N109" s="62"/>
      <c r="O109" s="61">
        <f t="shared" si="35"/>
        <v>0</v>
      </c>
      <c r="P109" s="61">
        <f t="shared" si="35"/>
        <v>0</v>
      </c>
    </row>
    <row r="110" spans="1:16" ht="15.75" x14ac:dyDescent="0.25">
      <c r="A110" s="54" t="s">
        <v>74</v>
      </c>
      <c r="B110" s="55">
        <v>402202</v>
      </c>
      <c r="C110" s="62"/>
      <c r="D110" s="62"/>
      <c r="E110" s="62"/>
      <c r="F110" s="62"/>
      <c r="G110" s="62">
        <f>G65</f>
        <v>-3400</v>
      </c>
      <c r="H110" s="62">
        <f>H65</f>
        <v>1717</v>
      </c>
      <c r="I110" s="62">
        <f>I65</f>
        <v>-3400</v>
      </c>
      <c r="J110" s="62">
        <f>J65</f>
        <v>-775</v>
      </c>
      <c r="K110" s="62"/>
      <c r="L110" s="62"/>
      <c r="M110" s="62"/>
      <c r="N110" s="62"/>
      <c r="O110" s="61">
        <f t="shared" si="35"/>
        <v>-3400</v>
      </c>
      <c r="P110" s="61">
        <f t="shared" si="35"/>
        <v>-775</v>
      </c>
    </row>
    <row r="111" spans="1:16" ht="31.5" x14ac:dyDescent="0.25">
      <c r="A111" s="54" t="s">
        <v>75</v>
      </c>
      <c r="B111" s="55">
        <v>402203</v>
      </c>
      <c r="C111" s="62"/>
      <c r="D111" s="62"/>
      <c r="E111" s="62"/>
      <c r="F111" s="62"/>
      <c r="G111" s="62"/>
      <c r="H111" s="62"/>
      <c r="I111" s="62"/>
      <c r="J111" s="62"/>
      <c r="K111" s="62"/>
      <c r="L111" s="62"/>
      <c r="M111" s="62"/>
      <c r="N111" s="62"/>
      <c r="O111" s="61">
        <f t="shared" si="35"/>
        <v>0</v>
      </c>
      <c r="P111" s="61">
        <f t="shared" si="35"/>
        <v>0</v>
      </c>
    </row>
    <row r="112" spans="1:16" ht="15.75" x14ac:dyDescent="0.25">
      <c r="A112" s="54" t="s">
        <v>76</v>
      </c>
      <c r="B112" s="55">
        <v>402204</v>
      </c>
      <c r="C112" s="62"/>
      <c r="D112" s="62"/>
      <c r="E112" s="62"/>
      <c r="F112" s="62"/>
      <c r="G112" s="62"/>
      <c r="H112" s="62"/>
      <c r="I112" s="62"/>
      <c r="J112" s="62"/>
      <c r="K112" s="62"/>
      <c r="L112" s="62"/>
      <c r="M112" s="62"/>
      <c r="N112" s="62"/>
      <c r="O112" s="61">
        <f t="shared" si="35"/>
        <v>0</v>
      </c>
      <c r="P112" s="61">
        <f t="shared" si="35"/>
        <v>0</v>
      </c>
    </row>
    <row r="113" spans="1:19" ht="31.5" x14ac:dyDescent="0.25">
      <c r="A113" s="50" t="s">
        <v>81</v>
      </c>
      <c r="B113" s="51">
        <v>600000</v>
      </c>
      <c r="C113" s="60">
        <f t="shared" ref="C113:H113" si="43">C114+C117+C124+C125+C123</f>
        <v>-970961.5</v>
      </c>
      <c r="D113" s="60">
        <f t="shared" si="43"/>
        <v>-3948169.62</v>
      </c>
      <c r="E113" s="60">
        <f>E114+E117+E124+E125+E123</f>
        <v>-926153.79999999993</v>
      </c>
      <c r="F113" s="60">
        <f t="shared" si="43"/>
        <v>-334120.5</v>
      </c>
      <c r="G113" s="60">
        <f t="shared" si="43"/>
        <v>970961.5</v>
      </c>
      <c r="H113" s="60">
        <f t="shared" si="43"/>
        <v>0</v>
      </c>
      <c r="I113" s="60">
        <f>I114+I117+I124+I125+I123</f>
        <v>960285.6</v>
      </c>
      <c r="J113" s="60">
        <f>J114+J117+J124+J125+J123</f>
        <v>15145.899999999965</v>
      </c>
      <c r="K113" s="60">
        <f>K114+K117+K124+K125</f>
        <v>43425700</v>
      </c>
      <c r="L113" s="60">
        <f>L114+L117+L124+L125</f>
        <v>3557300</v>
      </c>
      <c r="M113" s="60">
        <f>M114+M117+M124+M125</f>
        <v>46983000</v>
      </c>
      <c r="N113" s="60">
        <f>N114+N117+N124+N125</f>
        <v>0</v>
      </c>
      <c r="O113" s="61">
        <f t="shared" si="35"/>
        <v>34131.800000000047</v>
      </c>
      <c r="P113" s="61">
        <f t="shared" si="35"/>
        <v>-318974.60000000003</v>
      </c>
    </row>
    <row r="114" spans="1:19" ht="39" hidden="1" customHeight="1" x14ac:dyDescent="0.25">
      <c r="A114" s="52" t="s">
        <v>48</v>
      </c>
      <c r="B114" s="56">
        <v>601000</v>
      </c>
      <c r="C114" s="63">
        <f>C115-C116</f>
        <v>0</v>
      </c>
      <c r="D114" s="63">
        <f t="shared" ref="D114:M114" si="44">D115-D116</f>
        <v>0</v>
      </c>
      <c r="E114" s="63">
        <f t="shared" si="44"/>
        <v>0</v>
      </c>
      <c r="F114" s="63">
        <f t="shared" si="44"/>
        <v>0</v>
      </c>
      <c r="G114" s="63">
        <f t="shared" si="44"/>
        <v>0</v>
      </c>
      <c r="H114" s="63">
        <f t="shared" si="44"/>
        <v>0</v>
      </c>
      <c r="I114" s="63">
        <f t="shared" si="44"/>
        <v>0</v>
      </c>
      <c r="J114" s="63">
        <f>J115+J116</f>
        <v>0</v>
      </c>
      <c r="K114" s="63">
        <f t="shared" si="44"/>
        <v>0</v>
      </c>
      <c r="L114" s="63">
        <f t="shared" si="44"/>
        <v>0</v>
      </c>
      <c r="M114" s="63">
        <f t="shared" si="44"/>
        <v>0</v>
      </c>
      <c r="N114" s="63"/>
      <c r="O114" s="61">
        <f t="shared" si="35"/>
        <v>0</v>
      </c>
      <c r="P114" s="61">
        <f t="shared" si="35"/>
        <v>0</v>
      </c>
    </row>
    <row r="115" spans="1:19" ht="30.75" hidden="1" customHeight="1" x14ac:dyDescent="0.25">
      <c r="A115" s="54" t="s">
        <v>49</v>
      </c>
      <c r="B115" s="55">
        <v>601100</v>
      </c>
      <c r="C115" s="62">
        <f>C45+C79</f>
        <v>0</v>
      </c>
      <c r="D115" s="62">
        <f t="shared" ref="D115:M115" si="45">D45+D79</f>
        <v>0</v>
      </c>
      <c r="E115" s="62">
        <f t="shared" si="45"/>
        <v>0</v>
      </c>
      <c r="F115" s="62">
        <f t="shared" si="45"/>
        <v>0</v>
      </c>
      <c r="G115" s="62">
        <f t="shared" si="45"/>
        <v>0</v>
      </c>
      <c r="H115" s="62">
        <f t="shared" si="45"/>
        <v>0</v>
      </c>
      <c r="I115" s="62">
        <f t="shared" si="45"/>
        <v>0</v>
      </c>
      <c r="J115" s="62">
        <f t="shared" si="45"/>
        <v>0</v>
      </c>
      <c r="K115" s="62">
        <f t="shared" si="45"/>
        <v>0</v>
      </c>
      <c r="L115" s="62">
        <f t="shared" si="45"/>
        <v>0</v>
      </c>
      <c r="M115" s="62">
        <f t="shared" si="45"/>
        <v>0</v>
      </c>
      <c r="N115" s="62"/>
      <c r="O115" s="61">
        <f t="shared" si="35"/>
        <v>0</v>
      </c>
      <c r="P115" s="61">
        <f t="shared" si="35"/>
        <v>0</v>
      </c>
    </row>
    <row r="116" spans="1:19" ht="30" hidden="1" customHeight="1" x14ac:dyDescent="0.25">
      <c r="A116" s="54" t="s">
        <v>50</v>
      </c>
      <c r="B116" s="55">
        <v>601200</v>
      </c>
      <c r="C116" s="62"/>
      <c r="D116" s="62"/>
      <c r="E116" s="62"/>
      <c r="F116" s="62"/>
      <c r="G116" s="62">
        <f>G46</f>
        <v>0</v>
      </c>
      <c r="H116" s="62">
        <f>H46</f>
        <v>0</v>
      </c>
      <c r="I116" s="62">
        <f>I46</f>
        <v>0</v>
      </c>
      <c r="J116" s="62">
        <f>J46</f>
        <v>0</v>
      </c>
      <c r="K116" s="62">
        <f>K46+K80</f>
        <v>0</v>
      </c>
      <c r="L116" s="62">
        <f>L46+L80</f>
        <v>0</v>
      </c>
      <c r="M116" s="62">
        <f>M46+M80</f>
        <v>0</v>
      </c>
      <c r="N116" s="62"/>
      <c r="O116" s="61">
        <f t="shared" si="35"/>
        <v>0</v>
      </c>
      <c r="P116" s="61">
        <f t="shared" si="35"/>
        <v>0</v>
      </c>
    </row>
    <row r="117" spans="1:19" ht="15.75" x14ac:dyDescent="0.25">
      <c r="A117" s="52" t="s">
        <v>82</v>
      </c>
      <c r="B117" s="56">
        <v>602000</v>
      </c>
      <c r="C117" s="63">
        <f t="shared" ref="C117:O117" si="46">(C118-C119+C120)</f>
        <v>0</v>
      </c>
      <c r="D117" s="63">
        <f t="shared" si="46"/>
        <v>300000</v>
      </c>
      <c r="E117" s="63">
        <f t="shared" si="46"/>
        <v>25576.9</v>
      </c>
      <c r="F117" s="63">
        <f t="shared" si="46"/>
        <v>-4361.9000000000015</v>
      </c>
      <c r="G117" s="63">
        <f t="shared" si="46"/>
        <v>0</v>
      </c>
      <c r="H117" s="63">
        <f t="shared" si="46"/>
        <v>0</v>
      </c>
      <c r="I117" s="63">
        <f>(I118-I119+I120)</f>
        <v>8554.9</v>
      </c>
      <c r="J117" s="63">
        <f t="shared" si="46"/>
        <v>-314612.7</v>
      </c>
      <c r="K117" s="63">
        <f t="shared" si="46"/>
        <v>43425700</v>
      </c>
      <c r="L117" s="63">
        <f t="shared" si="46"/>
        <v>3557300</v>
      </c>
      <c r="M117" s="63">
        <f t="shared" si="46"/>
        <v>46983000</v>
      </c>
      <c r="N117" s="63"/>
      <c r="O117" s="63">
        <f t="shared" si="46"/>
        <v>34131.800000000003</v>
      </c>
      <c r="P117" s="63">
        <f>(P118-P119+P120)</f>
        <v>-318974.60000000003</v>
      </c>
    </row>
    <row r="118" spans="1:19" ht="15.75" x14ac:dyDescent="0.25">
      <c r="A118" s="54" t="s">
        <v>45</v>
      </c>
      <c r="B118" s="57">
        <v>602100</v>
      </c>
      <c r="C118" s="64">
        <f>C41+C52</f>
        <v>0</v>
      </c>
      <c r="D118" s="64">
        <f t="shared" ref="D118:M119" si="47">D41+D52</f>
        <v>300000</v>
      </c>
      <c r="E118" s="64">
        <f t="shared" si="47"/>
        <v>25576.9</v>
      </c>
      <c r="F118" s="64">
        <f t="shared" si="47"/>
        <v>30671</v>
      </c>
      <c r="G118" s="64">
        <f>G41+G52</f>
        <v>0</v>
      </c>
      <c r="H118" s="64">
        <f t="shared" si="47"/>
        <v>0</v>
      </c>
      <c r="I118" s="64">
        <f t="shared" si="47"/>
        <v>8554.9</v>
      </c>
      <c r="J118" s="64">
        <f t="shared" si="47"/>
        <v>35834</v>
      </c>
      <c r="K118" s="64">
        <f t="shared" si="47"/>
        <v>100000</v>
      </c>
      <c r="L118" s="64">
        <f t="shared" si="47"/>
        <v>30000</v>
      </c>
      <c r="M118" s="64">
        <f t="shared" si="47"/>
        <v>130000</v>
      </c>
      <c r="N118" s="64"/>
      <c r="O118" s="61">
        <f>E118+I118</f>
        <v>34131.800000000003</v>
      </c>
      <c r="P118" s="61">
        <f>F118+J118</f>
        <v>66505</v>
      </c>
    </row>
    <row r="119" spans="1:19" ht="15.75" x14ac:dyDescent="0.25">
      <c r="A119" s="54" t="s">
        <v>46</v>
      </c>
      <c r="B119" s="57">
        <v>602200</v>
      </c>
      <c r="C119" s="64">
        <f>C42+C53</f>
        <v>0</v>
      </c>
      <c r="D119" s="64">
        <f t="shared" si="47"/>
        <v>0</v>
      </c>
      <c r="E119" s="64">
        <f t="shared" si="47"/>
        <v>0</v>
      </c>
      <c r="F119" s="64">
        <f t="shared" si="47"/>
        <v>35032.9</v>
      </c>
      <c r="G119" s="64">
        <f t="shared" si="47"/>
        <v>0</v>
      </c>
      <c r="H119" s="64">
        <f t="shared" si="47"/>
        <v>0</v>
      </c>
      <c r="I119" s="64">
        <f t="shared" si="47"/>
        <v>0</v>
      </c>
      <c r="J119" s="64">
        <f t="shared" si="47"/>
        <v>349760.3</v>
      </c>
      <c r="K119" s="64">
        <f t="shared" si="47"/>
        <v>0</v>
      </c>
      <c r="L119" s="64">
        <f t="shared" si="47"/>
        <v>0</v>
      </c>
      <c r="M119" s="64">
        <f t="shared" si="47"/>
        <v>0</v>
      </c>
      <c r="N119" s="64"/>
      <c r="O119" s="61">
        <f t="shared" si="35"/>
        <v>0</v>
      </c>
      <c r="P119" s="61">
        <f t="shared" si="35"/>
        <v>384793.2</v>
      </c>
      <c r="R119" s="34"/>
    </row>
    <row r="120" spans="1:19" s="32" customFormat="1" ht="15" customHeight="1" x14ac:dyDescent="0.25">
      <c r="A120" s="52" t="s">
        <v>47</v>
      </c>
      <c r="B120" s="53">
        <v>602300</v>
      </c>
      <c r="C120" s="63">
        <f>C43</f>
        <v>0</v>
      </c>
      <c r="D120" s="63">
        <f>D43</f>
        <v>0</v>
      </c>
      <c r="E120" s="63">
        <f>E43</f>
        <v>0</v>
      </c>
      <c r="F120" s="63">
        <f>F43+F54</f>
        <v>0</v>
      </c>
      <c r="G120" s="63">
        <f>G43+G54</f>
        <v>0</v>
      </c>
      <c r="H120" s="63">
        <f>H43+H54</f>
        <v>0</v>
      </c>
      <c r="I120" s="63">
        <f>I43+I54</f>
        <v>0</v>
      </c>
      <c r="J120" s="63">
        <f>J43+J54</f>
        <v>-686.4</v>
      </c>
      <c r="K120" s="63">
        <f>K122+K123</f>
        <v>43325700</v>
      </c>
      <c r="L120" s="63">
        <f>L122+L123</f>
        <v>3527300</v>
      </c>
      <c r="M120" s="63">
        <f>M122+M123</f>
        <v>46853000</v>
      </c>
      <c r="N120" s="63"/>
      <c r="O120" s="61">
        <f>E120+I120</f>
        <v>0</v>
      </c>
      <c r="P120" s="61">
        <f>F120+J120</f>
        <v>-686.4</v>
      </c>
    </row>
    <row r="121" spans="1:19" ht="31.5" hidden="1" x14ac:dyDescent="0.25">
      <c r="A121" s="54" t="s">
        <v>56</v>
      </c>
      <c r="B121" s="55"/>
      <c r="C121" s="64"/>
      <c r="D121" s="64"/>
      <c r="E121" s="64"/>
      <c r="F121" s="64"/>
      <c r="G121" s="64"/>
      <c r="H121" s="64"/>
      <c r="I121" s="64"/>
      <c r="J121" s="64"/>
      <c r="K121" s="62"/>
      <c r="L121" s="62"/>
      <c r="M121" s="62"/>
      <c r="N121" s="62"/>
      <c r="O121" s="64">
        <f>O55</f>
        <v>0</v>
      </c>
      <c r="P121" s="61">
        <f>F121+J121</f>
        <v>0</v>
      </c>
    </row>
    <row r="122" spans="1:19" ht="31.5" hidden="1" x14ac:dyDescent="0.25">
      <c r="A122" s="54" t="s">
        <v>57</v>
      </c>
      <c r="B122" s="55">
        <v>602303</v>
      </c>
      <c r="C122" s="64">
        <f t="shared" ref="C122:N122" si="48">C56</f>
        <v>0</v>
      </c>
      <c r="D122" s="64">
        <f t="shared" si="48"/>
        <v>0</v>
      </c>
      <c r="E122" s="64">
        <f t="shared" si="48"/>
        <v>0</v>
      </c>
      <c r="F122" s="64">
        <f t="shared" si="48"/>
        <v>0</v>
      </c>
      <c r="G122" s="64">
        <f t="shared" si="48"/>
        <v>0</v>
      </c>
      <c r="H122" s="64">
        <f t="shared" si="48"/>
        <v>0</v>
      </c>
      <c r="I122" s="64">
        <f t="shared" si="48"/>
        <v>0</v>
      </c>
      <c r="J122" s="64">
        <f t="shared" si="48"/>
        <v>0</v>
      </c>
      <c r="K122" s="64">
        <f t="shared" si="48"/>
        <v>0</v>
      </c>
      <c r="L122" s="64">
        <f t="shared" si="48"/>
        <v>0</v>
      </c>
      <c r="M122" s="64">
        <f t="shared" si="48"/>
        <v>0</v>
      </c>
      <c r="N122" s="64">
        <f t="shared" si="48"/>
        <v>0</v>
      </c>
      <c r="O122" s="64">
        <f>O56</f>
        <v>0</v>
      </c>
      <c r="P122" s="61">
        <f>F122+J122</f>
        <v>0</v>
      </c>
    </row>
    <row r="123" spans="1:19" ht="55.9" customHeight="1" x14ac:dyDescent="0.25">
      <c r="A123" s="54" t="s">
        <v>83</v>
      </c>
      <c r="B123" s="55">
        <v>602400</v>
      </c>
      <c r="C123" s="64">
        <f t="shared" ref="C123:M123" si="49">C58</f>
        <v>-970961.5</v>
      </c>
      <c r="D123" s="64">
        <f t="shared" si="49"/>
        <v>-4248169.62</v>
      </c>
      <c r="E123" s="64">
        <f t="shared" si="49"/>
        <v>-951730.7</v>
      </c>
      <c r="F123" s="64">
        <f t="shared" si="49"/>
        <v>-329758.59999999998</v>
      </c>
      <c r="G123" s="64">
        <f t="shared" si="49"/>
        <v>970961.5</v>
      </c>
      <c r="H123" s="64">
        <f t="shared" si="49"/>
        <v>0</v>
      </c>
      <c r="I123" s="64">
        <f t="shared" si="49"/>
        <v>951730.7</v>
      </c>
      <c r="J123" s="64">
        <f t="shared" si="49"/>
        <v>329758.59999999998</v>
      </c>
      <c r="K123" s="64">
        <f t="shared" si="49"/>
        <v>43325700</v>
      </c>
      <c r="L123" s="64">
        <f t="shared" si="49"/>
        <v>3527300</v>
      </c>
      <c r="M123" s="64">
        <f t="shared" si="49"/>
        <v>46853000</v>
      </c>
      <c r="N123" s="64"/>
      <c r="O123" s="64">
        <f>O58</f>
        <v>0</v>
      </c>
      <c r="P123" s="61">
        <f>F123+J123</f>
        <v>0</v>
      </c>
    </row>
    <row r="124" spans="1:19" ht="31.5" hidden="1" x14ac:dyDescent="0.25">
      <c r="A124" s="52" t="s">
        <v>40</v>
      </c>
      <c r="B124" s="56">
        <v>603000</v>
      </c>
      <c r="C124" s="63">
        <f>C33</f>
        <v>0</v>
      </c>
      <c r="D124" s="63">
        <f>D33</f>
        <v>0</v>
      </c>
      <c r="E124" s="63">
        <f>E33</f>
        <v>0</v>
      </c>
      <c r="F124" s="63">
        <f>F33</f>
        <v>0</v>
      </c>
      <c r="G124" s="63"/>
      <c r="H124" s="63"/>
      <c r="I124" s="63"/>
      <c r="J124" s="63"/>
      <c r="K124" s="63"/>
      <c r="L124" s="63"/>
      <c r="M124" s="63"/>
      <c r="N124" s="63"/>
      <c r="O124" s="61">
        <f t="shared" si="35"/>
        <v>0</v>
      </c>
      <c r="P124" s="61">
        <f t="shared" si="35"/>
        <v>0</v>
      </c>
    </row>
    <row r="125" spans="1:19" ht="31.5" hidden="1" x14ac:dyDescent="0.25">
      <c r="A125" s="52" t="s">
        <v>59</v>
      </c>
      <c r="B125" s="56">
        <v>604000</v>
      </c>
      <c r="C125" s="63">
        <f t="shared" ref="C125:J125" si="50">C126-C127</f>
        <v>0</v>
      </c>
      <c r="D125" s="63">
        <f t="shared" si="50"/>
        <v>0</v>
      </c>
      <c r="E125" s="63">
        <f t="shared" si="50"/>
        <v>0</v>
      </c>
      <c r="F125" s="63">
        <f t="shared" si="50"/>
        <v>0</v>
      </c>
      <c r="G125" s="63">
        <f t="shared" si="50"/>
        <v>0</v>
      </c>
      <c r="H125" s="63">
        <f t="shared" si="50"/>
        <v>0</v>
      </c>
      <c r="I125" s="63">
        <f t="shared" si="50"/>
        <v>0</v>
      </c>
      <c r="J125" s="63">
        <f t="shared" si="50"/>
        <v>0</v>
      </c>
      <c r="K125" s="63"/>
      <c r="L125" s="63"/>
      <c r="M125" s="63"/>
      <c r="N125" s="63"/>
      <c r="O125" s="61">
        <f t="shared" si="35"/>
        <v>0</v>
      </c>
      <c r="P125" s="61">
        <f t="shared" si="35"/>
        <v>0</v>
      </c>
    </row>
    <row r="126" spans="1:19" ht="15.75" hidden="1" x14ac:dyDescent="0.25">
      <c r="A126" s="54" t="s">
        <v>45</v>
      </c>
      <c r="B126" s="57">
        <v>604100</v>
      </c>
      <c r="C126" s="64">
        <f>C60</f>
        <v>0</v>
      </c>
      <c r="D126" s="64">
        <f t="shared" ref="D126:J127" si="51">D60</f>
        <v>0</v>
      </c>
      <c r="E126" s="64">
        <f t="shared" si="51"/>
        <v>0</v>
      </c>
      <c r="F126" s="64">
        <f t="shared" si="51"/>
        <v>0</v>
      </c>
      <c r="G126" s="64">
        <f t="shared" si="51"/>
        <v>0</v>
      </c>
      <c r="H126" s="64">
        <f t="shared" si="51"/>
        <v>0</v>
      </c>
      <c r="I126" s="64">
        <f t="shared" si="51"/>
        <v>0</v>
      </c>
      <c r="J126" s="64">
        <f t="shared" si="51"/>
        <v>0</v>
      </c>
      <c r="K126" s="64"/>
      <c r="L126" s="64"/>
      <c r="M126" s="64"/>
      <c r="N126" s="64"/>
      <c r="O126" s="61">
        <f t="shared" si="35"/>
        <v>0</v>
      </c>
      <c r="P126" s="61">
        <f t="shared" si="35"/>
        <v>0</v>
      </c>
    </row>
    <row r="127" spans="1:19" ht="13.5" hidden="1" customHeight="1" x14ac:dyDescent="0.25">
      <c r="A127" s="54" t="s">
        <v>46</v>
      </c>
      <c r="B127" s="57">
        <v>604200</v>
      </c>
      <c r="C127" s="64">
        <f>C61</f>
        <v>0</v>
      </c>
      <c r="D127" s="64">
        <f t="shared" si="51"/>
        <v>0</v>
      </c>
      <c r="E127" s="64">
        <f t="shared" si="51"/>
        <v>0</v>
      </c>
      <c r="F127" s="64">
        <f t="shared" si="51"/>
        <v>0</v>
      </c>
      <c r="G127" s="64">
        <f t="shared" si="51"/>
        <v>0</v>
      </c>
      <c r="H127" s="64">
        <f t="shared" si="51"/>
        <v>0</v>
      </c>
      <c r="I127" s="64">
        <f t="shared" si="51"/>
        <v>0</v>
      </c>
      <c r="J127" s="64">
        <f t="shared" si="51"/>
        <v>0</v>
      </c>
      <c r="K127" s="64"/>
      <c r="L127" s="64"/>
      <c r="M127" s="64"/>
      <c r="N127" s="64"/>
      <c r="O127" s="61">
        <f t="shared" si="35"/>
        <v>0</v>
      </c>
      <c r="P127" s="61">
        <f t="shared" si="35"/>
        <v>0</v>
      </c>
    </row>
    <row r="128" spans="1:19" ht="49.5" customHeight="1" x14ac:dyDescent="0.25">
      <c r="A128" s="58" t="s">
        <v>84</v>
      </c>
      <c r="B128" s="59"/>
      <c r="C128" s="65">
        <f>C90+C113</f>
        <v>-970961.5</v>
      </c>
      <c r="D128" s="65">
        <f t="shared" ref="D128:M128" si="52">D90+D113</f>
        <v>-3948169.62</v>
      </c>
      <c r="E128" s="65">
        <f t="shared" si="52"/>
        <v>-926153.79999999993</v>
      </c>
      <c r="F128" s="65">
        <f t="shared" si="52"/>
        <v>-334120.5</v>
      </c>
      <c r="G128" s="65">
        <f t="shared" si="52"/>
        <v>1072561.5</v>
      </c>
      <c r="H128" s="65">
        <f t="shared" si="52"/>
        <v>32117</v>
      </c>
      <c r="I128" s="65">
        <f>I90+I113</f>
        <v>1361885.6</v>
      </c>
      <c r="J128" s="65">
        <f>J90+J113</f>
        <v>320938.99999999994</v>
      </c>
      <c r="K128" s="65">
        <f t="shared" si="52"/>
        <v>51925438</v>
      </c>
      <c r="L128" s="65">
        <f t="shared" si="52"/>
        <v>3557300</v>
      </c>
      <c r="M128" s="65">
        <f t="shared" si="52"/>
        <v>55482738</v>
      </c>
      <c r="N128" s="65"/>
      <c r="O128" s="61">
        <f t="shared" si="35"/>
        <v>435731.80000000016</v>
      </c>
      <c r="P128" s="61">
        <f>F128+J128</f>
        <v>-13181.500000000058</v>
      </c>
      <c r="R128" s="34"/>
      <c r="S128" s="34"/>
    </row>
    <row r="129" spans="1:19" ht="40.5" customHeight="1" x14ac:dyDescent="0.25">
      <c r="H129" s="1">
        <f>50153663</f>
        <v>50153663</v>
      </c>
      <c r="R129" s="34"/>
      <c r="S129" s="34"/>
    </row>
    <row r="130" spans="1:19" ht="1.5" hidden="1" customHeight="1" x14ac:dyDescent="0.25">
      <c r="R130" s="34"/>
      <c r="S130" s="34"/>
    </row>
    <row r="131" spans="1:19" hidden="1" x14ac:dyDescent="0.25">
      <c r="R131" s="34"/>
      <c r="S131" s="34"/>
    </row>
    <row r="132" spans="1:19" hidden="1" x14ac:dyDescent="0.25">
      <c r="R132" s="34"/>
      <c r="S132" s="34"/>
    </row>
    <row r="133" spans="1:19" hidden="1" x14ac:dyDescent="0.25">
      <c r="R133" s="34"/>
      <c r="S133" s="34"/>
    </row>
    <row r="134" spans="1:19" hidden="1" x14ac:dyDescent="0.25">
      <c r="R134" s="34"/>
      <c r="S134" s="34"/>
    </row>
    <row r="135" spans="1:19" s="41" customFormat="1" ht="18" customHeight="1" x14ac:dyDescent="0.35">
      <c r="A135" s="67" t="s">
        <v>85</v>
      </c>
      <c r="B135" s="67"/>
      <c r="C135" s="38"/>
      <c r="D135" s="38"/>
      <c r="E135" s="38"/>
      <c r="F135" s="39"/>
      <c r="G135" s="39"/>
      <c r="H135" s="39">
        <f>H129-H128</f>
        <v>50121546</v>
      </c>
      <c r="I135" s="39"/>
      <c r="J135" s="66" t="s">
        <v>86</v>
      </c>
      <c r="K135" s="38"/>
      <c r="L135" s="38"/>
      <c r="M135" s="40" t="s">
        <v>87</v>
      </c>
      <c r="N135" s="40"/>
      <c r="O135" s="38"/>
      <c r="R135" s="39"/>
      <c r="S135" s="39"/>
    </row>
    <row r="136" spans="1:19" ht="18" customHeight="1" x14ac:dyDescent="0.25">
      <c r="A136" s="42"/>
      <c r="B136" s="43"/>
      <c r="C136" s="43"/>
      <c r="D136" s="43"/>
      <c r="E136" s="43"/>
      <c r="F136" s="43"/>
      <c r="G136" s="43"/>
      <c r="H136" s="43"/>
      <c r="I136" s="43"/>
      <c r="J136" s="43"/>
      <c r="K136" s="43"/>
      <c r="L136" s="43"/>
      <c r="M136" s="43"/>
      <c r="N136" s="43"/>
      <c r="O136" s="43"/>
    </row>
    <row r="137" spans="1:19" ht="18" customHeight="1" x14ac:dyDescent="0.25">
      <c r="A137" s="42"/>
      <c r="B137" s="43"/>
      <c r="C137" s="43"/>
      <c r="D137" s="43"/>
      <c r="E137" s="43"/>
      <c r="F137" s="44"/>
      <c r="G137" s="43"/>
      <c r="H137" s="43"/>
      <c r="I137" s="43"/>
      <c r="K137" s="43"/>
      <c r="L137" s="43"/>
      <c r="M137" s="43"/>
      <c r="N137" s="43"/>
      <c r="O137" s="45"/>
    </row>
    <row r="138" spans="1:19" x14ac:dyDescent="0.25">
      <c r="J138" s="34"/>
    </row>
    <row r="143" spans="1:19" x14ac:dyDescent="0.25">
      <c r="C143" s="34"/>
      <c r="D143" s="34"/>
      <c r="E143" s="34"/>
      <c r="F143" s="34"/>
      <c r="G143" s="34"/>
      <c r="H143" s="34"/>
      <c r="I143" s="34"/>
      <c r="J143" s="34"/>
    </row>
    <row r="144" spans="1:19" x14ac:dyDescent="0.25">
      <c r="G144" s="34"/>
      <c r="H144" s="34"/>
      <c r="I144" s="34"/>
      <c r="J144" s="34"/>
    </row>
    <row r="145" spans="3:10" x14ac:dyDescent="0.25">
      <c r="C145" s="34"/>
      <c r="D145" s="34"/>
      <c r="E145" s="34"/>
      <c r="F145" s="34"/>
      <c r="G145" s="34"/>
      <c r="H145" s="34"/>
      <c r="I145" s="34"/>
      <c r="J145" s="34"/>
    </row>
    <row r="148" spans="3:10" x14ac:dyDescent="0.25">
      <c r="G148" s="34"/>
      <c r="H148" s="34"/>
      <c r="I148" s="34"/>
      <c r="J148" s="34"/>
    </row>
    <row r="149" spans="3:10" x14ac:dyDescent="0.25">
      <c r="G149" s="34"/>
      <c r="H149" s="34"/>
      <c r="I149" s="34"/>
      <c r="J149" s="34"/>
    </row>
  </sheetData>
  <mergeCells count="8">
    <mergeCell ref="A135:B135"/>
    <mergeCell ref="G1:O1"/>
    <mergeCell ref="A2:O2"/>
    <mergeCell ref="A4:A6"/>
    <mergeCell ref="B4:B6"/>
    <mergeCell ref="C4:F5"/>
    <mergeCell ref="G4:N5"/>
    <mergeCell ref="O4:P5"/>
  </mergeCells>
  <printOptions horizontalCentered="1"/>
  <pageMargins left="1.1811023622047245" right="0.31496062992125984" top="0.35433070866141736" bottom="0.39370078740157483" header="0" footer="0"/>
  <pageSetup paperSize="9" scale="6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Жигайло</dc:creator>
  <cp:lastModifiedBy>Яцків</cp:lastModifiedBy>
  <cp:lastPrinted>2018-10-16T11:19:35Z</cp:lastPrinted>
  <dcterms:created xsi:type="dcterms:W3CDTF">2018-10-12T07:20:31Z</dcterms:created>
  <dcterms:modified xsi:type="dcterms:W3CDTF">2018-10-16T12:13:14Z</dcterms:modified>
</cp:coreProperties>
</file>